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0063\Dropbox\Report of SIC\MOIC Statistics for Web\"/>
    </mc:Choice>
  </mc:AlternateContent>
  <xr:revisionPtr revIDLastSave="0" documentId="8_{AF47D0F7-CFC6-4A1C-BCDD-11EB1DAD46E8}" xr6:coauthVersionLast="47" xr6:coauthVersionMax="47" xr10:uidLastSave="{00000000-0000-0000-0000-000000000000}"/>
  <bookViews>
    <workbookView xWindow="7485" yWindow="345" windowWidth="16035" windowHeight="12195" xr2:uid="{310A3BA6-4520-4C20-976A-73FEA4F44342}"/>
  </bookViews>
  <sheets>
    <sheet name="6Months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7" i="1" l="1"/>
  <c r="I237" i="1" s="1"/>
  <c r="E237" i="1"/>
  <c r="H237" i="1" s="1"/>
  <c r="D237" i="1"/>
  <c r="C237" i="1"/>
  <c r="H236" i="1"/>
  <c r="G236" i="1"/>
  <c r="H235" i="1"/>
  <c r="H234" i="1"/>
  <c r="G234" i="1"/>
  <c r="H233" i="1"/>
  <c r="G233" i="1"/>
  <c r="H232" i="1"/>
  <c r="G232" i="1"/>
  <c r="H231" i="1"/>
  <c r="G231" i="1"/>
  <c r="H230" i="1"/>
  <c r="G230" i="1"/>
  <c r="I229" i="1"/>
  <c r="H229" i="1"/>
  <c r="G229" i="1"/>
  <c r="H228" i="1"/>
  <c r="G228" i="1"/>
  <c r="G220" i="1"/>
  <c r="I219" i="1" s="1"/>
  <c r="F220" i="1"/>
  <c r="H220" i="1" s="1"/>
  <c r="E220" i="1"/>
  <c r="D220" i="1"/>
  <c r="H219" i="1"/>
  <c r="H218" i="1"/>
  <c r="H217" i="1"/>
  <c r="H216" i="1"/>
  <c r="I215" i="1"/>
  <c r="H215" i="1"/>
  <c r="H214" i="1"/>
  <c r="I213" i="1"/>
  <c r="H213" i="1"/>
  <c r="H212" i="1"/>
  <c r="I211" i="1"/>
  <c r="H211" i="1"/>
  <c r="H210" i="1"/>
  <c r="I209" i="1"/>
  <c r="H209" i="1"/>
  <c r="H208" i="1"/>
  <c r="I200" i="1"/>
  <c r="F200" i="1"/>
  <c r="E200" i="1"/>
  <c r="G200" i="1" s="1"/>
  <c r="D200" i="1"/>
  <c r="C200" i="1"/>
  <c r="I199" i="1"/>
  <c r="I198" i="1"/>
  <c r="H198" i="1"/>
  <c r="G198" i="1"/>
  <c r="I197" i="1"/>
  <c r="H197" i="1"/>
  <c r="G197" i="1"/>
  <c r="I196" i="1"/>
  <c r="H196" i="1"/>
  <c r="G196" i="1"/>
  <c r="I195" i="1"/>
  <c r="H195" i="1"/>
  <c r="G195" i="1"/>
  <c r="I194" i="1"/>
  <c r="H194" i="1"/>
  <c r="G194" i="1"/>
  <c r="I193" i="1"/>
  <c r="H193" i="1"/>
  <c r="G193" i="1"/>
  <c r="I192" i="1"/>
  <c r="H192" i="1"/>
  <c r="G192" i="1"/>
  <c r="I191" i="1"/>
  <c r="H191" i="1"/>
  <c r="G191" i="1"/>
  <c r="I190" i="1"/>
  <c r="H190" i="1"/>
  <c r="G190" i="1"/>
  <c r="I189" i="1"/>
  <c r="H189" i="1"/>
  <c r="G189" i="1"/>
  <c r="I188" i="1"/>
  <c r="H188" i="1"/>
  <c r="G188" i="1"/>
  <c r="I187" i="1"/>
  <c r="H187" i="1"/>
  <c r="G187" i="1"/>
  <c r="I186" i="1"/>
  <c r="H186" i="1"/>
  <c r="G186" i="1"/>
  <c r="I185" i="1"/>
  <c r="H185" i="1"/>
  <c r="G185" i="1"/>
  <c r="I184" i="1"/>
  <c r="H184" i="1"/>
  <c r="G184" i="1"/>
  <c r="I183" i="1"/>
  <c r="H183" i="1"/>
  <c r="G183" i="1"/>
  <c r="I182" i="1"/>
  <c r="H182" i="1"/>
  <c r="G182" i="1"/>
  <c r="I181" i="1"/>
  <c r="H181" i="1"/>
  <c r="G181" i="1"/>
  <c r="I180" i="1"/>
  <c r="H180" i="1"/>
  <c r="G180" i="1"/>
  <c r="I179" i="1"/>
  <c r="H179" i="1"/>
  <c r="G179" i="1"/>
  <c r="I169" i="1"/>
  <c r="H169" i="1"/>
  <c r="G169" i="1"/>
  <c r="F169" i="1"/>
  <c r="I168" i="1"/>
  <c r="H168" i="1"/>
  <c r="F168" i="1"/>
  <c r="G168" i="1" s="1"/>
  <c r="I167" i="1"/>
  <c r="H167" i="1"/>
  <c r="G167" i="1"/>
  <c r="F167" i="1"/>
  <c r="I166" i="1"/>
  <c r="H166" i="1"/>
  <c r="F166" i="1"/>
  <c r="G166" i="1" s="1"/>
  <c r="I165" i="1"/>
  <c r="H165" i="1"/>
  <c r="G165" i="1"/>
  <c r="F165" i="1"/>
  <c r="I164" i="1"/>
  <c r="H164" i="1"/>
  <c r="F164" i="1"/>
  <c r="G164" i="1" s="1"/>
  <c r="I163" i="1"/>
  <c r="H163" i="1"/>
  <c r="G163" i="1"/>
  <c r="F163" i="1"/>
  <c r="I162" i="1"/>
  <c r="H162" i="1"/>
  <c r="F162" i="1"/>
  <c r="G162" i="1" s="1"/>
  <c r="I161" i="1"/>
  <c r="H161" i="1"/>
  <c r="G161" i="1"/>
  <c r="F161" i="1"/>
  <c r="I160" i="1"/>
  <c r="H160" i="1"/>
  <c r="F160" i="1"/>
  <c r="G160" i="1" s="1"/>
  <c r="I159" i="1"/>
  <c r="H159" i="1"/>
  <c r="G159" i="1"/>
  <c r="F159" i="1"/>
  <c r="I158" i="1"/>
  <c r="H158" i="1"/>
  <c r="F158" i="1"/>
  <c r="G158" i="1" s="1"/>
  <c r="I157" i="1"/>
  <c r="H157" i="1"/>
  <c r="G157" i="1"/>
  <c r="F157" i="1"/>
  <c r="I156" i="1"/>
  <c r="H156" i="1"/>
  <c r="F156" i="1"/>
  <c r="G156" i="1" s="1"/>
  <c r="I155" i="1"/>
  <c r="H155" i="1"/>
  <c r="G155" i="1"/>
  <c r="F155" i="1"/>
  <c r="I154" i="1"/>
  <c r="H154" i="1"/>
  <c r="F154" i="1"/>
  <c r="G154" i="1" s="1"/>
  <c r="I153" i="1"/>
  <c r="H153" i="1"/>
  <c r="G153" i="1"/>
  <c r="F153" i="1"/>
  <c r="I152" i="1"/>
  <c r="H152" i="1"/>
  <c r="F152" i="1"/>
  <c r="G152" i="1" s="1"/>
  <c r="I151" i="1"/>
  <c r="H151" i="1"/>
  <c r="G151" i="1"/>
  <c r="F151" i="1"/>
  <c r="I150" i="1"/>
  <c r="H150" i="1"/>
  <c r="F150" i="1"/>
  <c r="G150" i="1" s="1"/>
  <c r="E149" i="1"/>
  <c r="J167" i="1" s="1"/>
  <c r="D149" i="1"/>
  <c r="C149" i="1"/>
  <c r="I148" i="1"/>
  <c r="H148" i="1"/>
  <c r="G148" i="1"/>
  <c r="F148" i="1"/>
  <c r="I147" i="1"/>
  <c r="H147" i="1"/>
  <c r="F147" i="1"/>
  <c r="G147" i="1" s="1"/>
  <c r="I146" i="1"/>
  <c r="H146" i="1"/>
  <c r="G146" i="1"/>
  <c r="F146" i="1"/>
  <c r="I145" i="1"/>
  <c r="H145" i="1"/>
  <c r="F145" i="1"/>
  <c r="G145" i="1" s="1"/>
  <c r="I144" i="1"/>
  <c r="H144" i="1"/>
  <c r="G144" i="1"/>
  <c r="F144" i="1"/>
  <c r="I143" i="1"/>
  <c r="H143" i="1"/>
  <c r="F143" i="1"/>
  <c r="G143" i="1" s="1"/>
  <c r="I142" i="1"/>
  <c r="H142" i="1"/>
  <c r="G142" i="1"/>
  <c r="F142" i="1"/>
  <c r="I141" i="1"/>
  <c r="H141" i="1"/>
  <c r="F141" i="1"/>
  <c r="G141" i="1" s="1"/>
  <c r="I140" i="1"/>
  <c r="H140" i="1"/>
  <c r="G140" i="1"/>
  <c r="F140" i="1"/>
  <c r="I139" i="1"/>
  <c r="H139" i="1"/>
  <c r="F139" i="1"/>
  <c r="G139" i="1" s="1"/>
  <c r="I138" i="1"/>
  <c r="H138" i="1"/>
  <c r="G138" i="1"/>
  <c r="F138" i="1"/>
  <c r="I137" i="1"/>
  <c r="H137" i="1"/>
  <c r="F137" i="1"/>
  <c r="G137" i="1" s="1"/>
  <c r="I136" i="1"/>
  <c r="H136" i="1"/>
  <c r="G136" i="1"/>
  <c r="F136" i="1"/>
  <c r="I135" i="1"/>
  <c r="H135" i="1"/>
  <c r="F135" i="1"/>
  <c r="G135" i="1" s="1"/>
  <c r="I134" i="1"/>
  <c r="H134" i="1"/>
  <c r="G134" i="1"/>
  <c r="F134" i="1"/>
  <c r="I133" i="1"/>
  <c r="H133" i="1"/>
  <c r="F133" i="1"/>
  <c r="G133" i="1" s="1"/>
  <c r="I132" i="1"/>
  <c r="H132" i="1"/>
  <c r="G132" i="1"/>
  <c r="F132" i="1"/>
  <c r="I131" i="1"/>
  <c r="H131" i="1"/>
  <c r="F131" i="1"/>
  <c r="G131" i="1" s="1"/>
  <c r="I130" i="1"/>
  <c r="H130" i="1"/>
  <c r="G130" i="1"/>
  <c r="F130" i="1"/>
  <c r="I129" i="1"/>
  <c r="H129" i="1"/>
  <c r="F129" i="1"/>
  <c r="G129" i="1" s="1"/>
  <c r="E128" i="1"/>
  <c r="J146" i="1" s="1"/>
  <c r="D128" i="1"/>
  <c r="C128" i="1"/>
  <c r="I127" i="1"/>
  <c r="H127" i="1"/>
  <c r="G127" i="1"/>
  <c r="F127" i="1"/>
  <c r="J126" i="1"/>
  <c r="I126" i="1"/>
  <c r="H126" i="1"/>
  <c r="F126" i="1"/>
  <c r="G126" i="1" s="1"/>
  <c r="I125" i="1"/>
  <c r="H125" i="1"/>
  <c r="G125" i="1"/>
  <c r="F125" i="1"/>
  <c r="I124" i="1"/>
  <c r="H124" i="1"/>
  <c r="F124" i="1"/>
  <c r="G124" i="1" s="1"/>
  <c r="I123" i="1"/>
  <c r="H123" i="1"/>
  <c r="G123" i="1"/>
  <c r="F123" i="1"/>
  <c r="J122" i="1"/>
  <c r="I122" i="1"/>
  <c r="H122" i="1"/>
  <c r="F122" i="1"/>
  <c r="G122" i="1" s="1"/>
  <c r="I121" i="1"/>
  <c r="H121" i="1"/>
  <c r="G121" i="1"/>
  <c r="F121" i="1"/>
  <c r="I120" i="1"/>
  <c r="H120" i="1"/>
  <c r="F120" i="1"/>
  <c r="G120" i="1" s="1"/>
  <c r="I119" i="1"/>
  <c r="H119" i="1"/>
  <c r="G119" i="1"/>
  <c r="F119" i="1"/>
  <c r="J118" i="1"/>
  <c r="I118" i="1"/>
  <c r="H118" i="1"/>
  <c r="F118" i="1"/>
  <c r="G118" i="1" s="1"/>
  <c r="I117" i="1"/>
  <c r="H117" i="1"/>
  <c r="G117" i="1"/>
  <c r="F117" i="1"/>
  <c r="I116" i="1"/>
  <c r="H116" i="1"/>
  <c r="F116" i="1"/>
  <c r="G116" i="1" s="1"/>
  <c r="I115" i="1"/>
  <c r="H115" i="1"/>
  <c r="G115" i="1"/>
  <c r="F115" i="1"/>
  <c r="J114" i="1"/>
  <c r="I114" i="1"/>
  <c r="H114" i="1"/>
  <c r="F114" i="1"/>
  <c r="G114" i="1" s="1"/>
  <c r="I113" i="1"/>
  <c r="H113" i="1"/>
  <c r="G113" i="1"/>
  <c r="F113" i="1"/>
  <c r="I112" i="1"/>
  <c r="H112" i="1"/>
  <c r="F112" i="1"/>
  <c r="G112" i="1" s="1"/>
  <c r="I111" i="1"/>
  <c r="H111" i="1"/>
  <c r="G111" i="1"/>
  <c r="F111" i="1"/>
  <c r="J110" i="1"/>
  <c r="I110" i="1"/>
  <c r="H110" i="1"/>
  <c r="F110" i="1"/>
  <c r="G110" i="1" s="1"/>
  <c r="I109" i="1"/>
  <c r="H109" i="1"/>
  <c r="G109" i="1"/>
  <c r="F109" i="1"/>
  <c r="I108" i="1"/>
  <c r="H108" i="1"/>
  <c r="F108" i="1"/>
  <c r="G108" i="1" s="1"/>
  <c r="I107" i="1"/>
  <c r="H107" i="1"/>
  <c r="G107" i="1"/>
  <c r="F107" i="1"/>
  <c r="J106" i="1"/>
  <c r="I106" i="1"/>
  <c r="H106" i="1"/>
  <c r="F106" i="1"/>
  <c r="G106" i="1" s="1"/>
  <c r="I105" i="1"/>
  <c r="H105" i="1"/>
  <c r="G105" i="1"/>
  <c r="F105" i="1"/>
  <c r="J104" i="1"/>
  <c r="I104" i="1"/>
  <c r="H104" i="1"/>
  <c r="F104" i="1"/>
  <c r="G104" i="1" s="1"/>
  <c r="I103" i="1"/>
  <c r="H103" i="1"/>
  <c r="G103" i="1"/>
  <c r="F103" i="1"/>
  <c r="J102" i="1"/>
  <c r="F102" i="1"/>
  <c r="E102" i="1"/>
  <c r="J125" i="1" s="1"/>
  <c r="D102" i="1"/>
  <c r="H102" i="1" s="1"/>
  <c r="C102" i="1"/>
  <c r="J101" i="1"/>
  <c r="I101" i="1"/>
  <c r="H101" i="1"/>
  <c r="F101" i="1"/>
  <c r="G101" i="1" s="1"/>
  <c r="I100" i="1"/>
  <c r="H100" i="1"/>
  <c r="G100" i="1"/>
  <c r="F100" i="1"/>
  <c r="I99" i="1"/>
  <c r="H99" i="1"/>
  <c r="F99" i="1"/>
  <c r="G99" i="1" s="1"/>
  <c r="I98" i="1"/>
  <c r="H98" i="1"/>
  <c r="G98" i="1"/>
  <c r="F98" i="1"/>
  <c r="J97" i="1"/>
  <c r="I97" i="1"/>
  <c r="H97" i="1"/>
  <c r="F97" i="1"/>
  <c r="G97" i="1" s="1"/>
  <c r="I96" i="1"/>
  <c r="H96" i="1"/>
  <c r="G96" i="1"/>
  <c r="F96" i="1"/>
  <c r="I95" i="1"/>
  <c r="H95" i="1"/>
  <c r="F95" i="1"/>
  <c r="G95" i="1" s="1"/>
  <c r="I94" i="1"/>
  <c r="H94" i="1"/>
  <c r="G94" i="1"/>
  <c r="F94" i="1"/>
  <c r="J93" i="1"/>
  <c r="I93" i="1"/>
  <c r="H93" i="1"/>
  <c r="F93" i="1"/>
  <c r="G93" i="1" s="1"/>
  <c r="I92" i="1"/>
  <c r="H92" i="1"/>
  <c r="G92" i="1"/>
  <c r="F92" i="1"/>
  <c r="I91" i="1"/>
  <c r="H91" i="1"/>
  <c r="F91" i="1"/>
  <c r="G91" i="1" s="1"/>
  <c r="I90" i="1"/>
  <c r="H90" i="1"/>
  <c r="G90" i="1"/>
  <c r="F90" i="1"/>
  <c r="J89" i="1"/>
  <c r="I89" i="1"/>
  <c r="H89" i="1"/>
  <c r="F89" i="1"/>
  <c r="G89" i="1" s="1"/>
  <c r="I88" i="1"/>
  <c r="H88" i="1"/>
  <c r="G88" i="1"/>
  <c r="F88" i="1"/>
  <c r="I87" i="1"/>
  <c r="H87" i="1"/>
  <c r="F87" i="1"/>
  <c r="G87" i="1" s="1"/>
  <c r="I86" i="1"/>
  <c r="H86" i="1"/>
  <c r="G86" i="1"/>
  <c r="F86" i="1"/>
  <c r="J85" i="1"/>
  <c r="I85" i="1"/>
  <c r="H85" i="1"/>
  <c r="F85" i="1"/>
  <c r="G85" i="1" s="1"/>
  <c r="I84" i="1"/>
  <c r="H84" i="1"/>
  <c r="G84" i="1"/>
  <c r="F84" i="1"/>
  <c r="I83" i="1"/>
  <c r="H83" i="1"/>
  <c r="F83" i="1"/>
  <c r="G83" i="1" s="1"/>
  <c r="I82" i="1"/>
  <c r="H82" i="1"/>
  <c r="G82" i="1"/>
  <c r="F82" i="1"/>
  <c r="J81" i="1"/>
  <c r="I81" i="1"/>
  <c r="H81" i="1"/>
  <c r="F81" i="1"/>
  <c r="G81" i="1" s="1"/>
  <c r="I80" i="1"/>
  <c r="H80" i="1"/>
  <c r="G80" i="1"/>
  <c r="F80" i="1"/>
  <c r="I79" i="1"/>
  <c r="H79" i="1"/>
  <c r="F79" i="1"/>
  <c r="G79" i="1" s="1"/>
  <c r="I78" i="1"/>
  <c r="H78" i="1"/>
  <c r="G78" i="1"/>
  <c r="F78" i="1"/>
  <c r="J77" i="1"/>
  <c r="I77" i="1"/>
  <c r="H77" i="1"/>
  <c r="F77" i="1"/>
  <c r="F76" i="1" s="1"/>
  <c r="E76" i="1"/>
  <c r="J100" i="1" s="1"/>
  <c r="D76" i="1"/>
  <c r="C76" i="1"/>
  <c r="C75" i="1" s="1"/>
  <c r="D75" i="1"/>
  <c r="E74" i="1"/>
  <c r="I74" i="1" s="1"/>
  <c r="D74" i="1"/>
  <c r="C74" i="1"/>
  <c r="F66" i="1"/>
  <c r="E66" i="1"/>
  <c r="J66" i="1" s="1"/>
  <c r="D66" i="1"/>
  <c r="C66" i="1"/>
  <c r="J65" i="1"/>
  <c r="I65" i="1"/>
  <c r="H65" i="1"/>
  <c r="G65" i="1"/>
  <c r="J64" i="1"/>
  <c r="I64" i="1"/>
  <c r="H64" i="1"/>
  <c r="G64" i="1"/>
  <c r="J63" i="1"/>
  <c r="I63" i="1"/>
  <c r="H63" i="1"/>
  <c r="G63" i="1"/>
  <c r="J62" i="1"/>
  <c r="I62" i="1"/>
  <c r="H62" i="1"/>
  <c r="G62" i="1"/>
  <c r="J61" i="1"/>
  <c r="I61" i="1"/>
  <c r="H61" i="1"/>
  <c r="G61" i="1"/>
  <c r="J60" i="1"/>
  <c r="I60" i="1"/>
  <c r="H60" i="1"/>
  <c r="G60" i="1"/>
  <c r="J59" i="1"/>
  <c r="I59" i="1"/>
  <c r="H59" i="1"/>
  <c r="G59" i="1"/>
  <c r="J58" i="1"/>
  <c r="I58" i="1"/>
  <c r="H58" i="1"/>
  <c r="G58" i="1"/>
  <c r="J57" i="1"/>
  <c r="I57" i="1"/>
  <c r="H57" i="1"/>
  <c r="G57" i="1"/>
  <c r="J56" i="1"/>
  <c r="I56" i="1"/>
  <c r="H56" i="1"/>
  <c r="G56" i="1"/>
  <c r="J55" i="1"/>
  <c r="I55" i="1"/>
  <c r="H55" i="1"/>
  <c r="G55" i="1"/>
  <c r="J54" i="1"/>
  <c r="I54" i="1"/>
  <c r="H54" i="1"/>
  <c r="G54" i="1"/>
  <c r="J53" i="1"/>
  <c r="I53" i="1"/>
  <c r="H53" i="1"/>
  <c r="G53" i="1"/>
  <c r="J52" i="1"/>
  <c r="I52" i="1"/>
  <c r="H52" i="1"/>
  <c r="G52" i="1"/>
  <c r="J51" i="1"/>
  <c r="I51" i="1"/>
  <c r="H51" i="1"/>
  <c r="G51" i="1"/>
  <c r="J50" i="1"/>
  <c r="I50" i="1"/>
  <c r="H50" i="1"/>
  <c r="G50" i="1"/>
  <c r="J49" i="1"/>
  <c r="I49" i="1"/>
  <c r="H49" i="1"/>
  <c r="G49" i="1"/>
  <c r="J48" i="1"/>
  <c r="I48" i="1"/>
  <c r="H48" i="1"/>
  <c r="G48" i="1"/>
  <c r="J47" i="1"/>
  <c r="I47" i="1"/>
  <c r="H47" i="1"/>
  <c r="G47" i="1"/>
  <c r="G66" i="1" s="1"/>
  <c r="I39" i="1"/>
  <c r="E39" i="1"/>
  <c r="J39" i="1" s="1"/>
  <c r="D39" i="1"/>
  <c r="C39" i="1"/>
  <c r="J38" i="1"/>
  <c r="I38" i="1"/>
  <c r="H38" i="1"/>
  <c r="F38" i="1"/>
  <c r="G38" i="1" s="1"/>
  <c r="J37" i="1"/>
  <c r="I37" i="1"/>
  <c r="H37" i="1"/>
  <c r="G37" i="1"/>
  <c r="F37" i="1"/>
  <c r="J36" i="1"/>
  <c r="I36" i="1"/>
  <c r="H36" i="1"/>
  <c r="F36" i="1"/>
  <c r="G36" i="1" s="1"/>
  <c r="J35" i="1"/>
  <c r="I35" i="1"/>
  <c r="H35" i="1"/>
  <c r="G35" i="1"/>
  <c r="F35" i="1"/>
  <c r="J34" i="1"/>
  <c r="I34" i="1"/>
  <c r="H34" i="1"/>
  <c r="F34" i="1"/>
  <c r="G34" i="1" s="1"/>
  <c r="J33" i="1"/>
  <c r="I33" i="1"/>
  <c r="H33" i="1"/>
  <c r="G33" i="1"/>
  <c r="F33" i="1"/>
  <c r="J32" i="1"/>
  <c r="I32" i="1"/>
  <c r="H32" i="1"/>
  <c r="F32" i="1"/>
  <c r="G32" i="1" s="1"/>
  <c r="J31" i="1"/>
  <c r="I31" i="1"/>
  <c r="H31" i="1"/>
  <c r="G31" i="1"/>
  <c r="F31" i="1"/>
  <c r="J30" i="1"/>
  <c r="I30" i="1"/>
  <c r="H30" i="1"/>
  <c r="F30" i="1"/>
  <c r="G30" i="1" s="1"/>
  <c r="J29" i="1"/>
  <c r="I29" i="1"/>
  <c r="H29" i="1"/>
  <c r="G29" i="1"/>
  <c r="F29" i="1"/>
  <c r="J28" i="1"/>
  <c r="I28" i="1"/>
  <c r="H28" i="1"/>
  <c r="F28" i="1"/>
  <c r="G28" i="1" s="1"/>
  <c r="J27" i="1"/>
  <c r="I27" i="1"/>
  <c r="H27" i="1"/>
  <c r="G27" i="1"/>
  <c r="F27" i="1"/>
  <c r="J26" i="1"/>
  <c r="I26" i="1"/>
  <c r="H26" i="1"/>
  <c r="F26" i="1"/>
  <c r="G26" i="1" s="1"/>
  <c r="J25" i="1"/>
  <c r="I25" i="1"/>
  <c r="H25" i="1"/>
  <c r="G25" i="1"/>
  <c r="F25" i="1"/>
  <c r="J24" i="1"/>
  <c r="I24" i="1"/>
  <c r="H24" i="1"/>
  <c r="F24" i="1"/>
  <c r="G24" i="1" s="1"/>
  <c r="J23" i="1"/>
  <c r="I23" i="1"/>
  <c r="H23" i="1"/>
  <c r="G23" i="1"/>
  <c r="F23" i="1"/>
  <c r="J22" i="1"/>
  <c r="I22" i="1"/>
  <c r="H22" i="1"/>
  <c r="F22" i="1"/>
  <c r="G22" i="1" s="1"/>
  <c r="J21" i="1"/>
  <c r="I21" i="1"/>
  <c r="H21" i="1"/>
  <c r="G21" i="1"/>
  <c r="F21" i="1"/>
  <c r="J20" i="1"/>
  <c r="I20" i="1"/>
  <c r="H20" i="1"/>
  <c r="F20" i="1"/>
  <c r="G20" i="1" s="1"/>
  <c r="J19" i="1"/>
  <c r="I19" i="1"/>
  <c r="H19" i="1"/>
  <c r="G19" i="1"/>
  <c r="F19" i="1"/>
  <c r="J18" i="1"/>
  <c r="I18" i="1"/>
  <c r="H18" i="1"/>
  <c r="F18" i="1"/>
  <c r="G18" i="1" s="1"/>
  <c r="J17" i="1"/>
  <c r="I17" i="1"/>
  <c r="H17" i="1"/>
  <c r="G17" i="1"/>
  <c r="F17" i="1"/>
  <c r="J16" i="1"/>
  <c r="I16" i="1"/>
  <c r="H16" i="1"/>
  <c r="F16" i="1"/>
  <c r="G16" i="1" s="1"/>
  <c r="F74" i="1" l="1"/>
  <c r="G74" i="1" s="1"/>
  <c r="F75" i="1"/>
  <c r="G76" i="1"/>
  <c r="G39" i="1"/>
  <c r="J147" i="1"/>
  <c r="J168" i="1"/>
  <c r="I217" i="1"/>
  <c r="H39" i="1"/>
  <c r="H66" i="1"/>
  <c r="H74" i="1"/>
  <c r="E75" i="1"/>
  <c r="G75" i="1" s="1"/>
  <c r="H76" i="1"/>
  <c r="G77" i="1"/>
  <c r="J78" i="1"/>
  <c r="J82" i="1"/>
  <c r="J86" i="1"/>
  <c r="J90" i="1"/>
  <c r="J94" i="1"/>
  <c r="J98" i="1"/>
  <c r="G102" i="1"/>
  <c r="J103" i="1"/>
  <c r="J107" i="1"/>
  <c r="J111" i="1"/>
  <c r="J115" i="1"/>
  <c r="J119" i="1"/>
  <c r="J123" i="1"/>
  <c r="J127" i="1"/>
  <c r="F128" i="1"/>
  <c r="J128" i="1"/>
  <c r="J132" i="1"/>
  <c r="J136" i="1"/>
  <c r="J140" i="1"/>
  <c r="J144" i="1"/>
  <c r="J148" i="1"/>
  <c r="F149" i="1"/>
  <c r="J149" i="1"/>
  <c r="J153" i="1"/>
  <c r="J157" i="1"/>
  <c r="J161" i="1"/>
  <c r="J165" i="1"/>
  <c r="J169" i="1"/>
  <c r="I228" i="1"/>
  <c r="I232" i="1"/>
  <c r="I235" i="1"/>
  <c r="G237" i="1"/>
  <c r="J139" i="1"/>
  <c r="I66" i="1"/>
  <c r="I76" i="1"/>
  <c r="J79" i="1"/>
  <c r="J83" i="1"/>
  <c r="J87" i="1"/>
  <c r="J91" i="1"/>
  <c r="J95" i="1"/>
  <c r="J99" i="1"/>
  <c r="J108" i="1"/>
  <c r="J112" i="1"/>
  <c r="J116" i="1"/>
  <c r="J120" i="1"/>
  <c r="J124" i="1"/>
  <c r="G128" i="1"/>
  <c r="J129" i="1"/>
  <c r="J133" i="1"/>
  <c r="J137" i="1"/>
  <c r="J141" i="1"/>
  <c r="J145" i="1"/>
  <c r="G149" i="1"/>
  <c r="J150" i="1"/>
  <c r="J154" i="1"/>
  <c r="J158" i="1"/>
  <c r="J162" i="1"/>
  <c r="J166" i="1"/>
  <c r="I208" i="1"/>
  <c r="I210" i="1"/>
  <c r="I212" i="1"/>
  <c r="I214" i="1"/>
  <c r="I216" i="1"/>
  <c r="I218" i="1"/>
  <c r="I220" i="1"/>
  <c r="I231" i="1"/>
  <c r="I128" i="1"/>
  <c r="J131" i="1"/>
  <c r="J135" i="1"/>
  <c r="J143" i="1"/>
  <c r="I149" i="1"/>
  <c r="J152" i="1"/>
  <c r="J156" i="1"/>
  <c r="J160" i="1"/>
  <c r="J164" i="1"/>
  <c r="I233" i="1"/>
  <c r="I236" i="1"/>
  <c r="J76" i="1"/>
  <c r="J80" i="1"/>
  <c r="J84" i="1"/>
  <c r="J88" i="1"/>
  <c r="J92" i="1"/>
  <c r="J96" i="1"/>
  <c r="I102" i="1"/>
  <c r="J105" i="1"/>
  <c r="J109" i="1"/>
  <c r="J113" i="1"/>
  <c r="J117" i="1"/>
  <c r="J121" i="1"/>
  <c r="H128" i="1"/>
  <c r="J130" i="1"/>
  <c r="J134" i="1"/>
  <c r="J138" i="1"/>
  <c r="J142" i="1"/>
  <c r="H149" i="1"/>
  <c r="J151" i="1"/>
  <c r="J155" i="1"/>
  <c r="J159" i="1"/>
  <c r="J163" i="1"/>
  <c r="I230" i="1"/>
  <c r="I234" i="1"/>
</calcChain>
</file>

<file path=xl/sharedStrings.xml><?xml version="1.0" encoding="utf-8"?>
<sst xmlns="http://schemas.openxmlformats.org/spreadsheetml/2006/main" count="312" uniqueCount="242">
  <si>
    <t>ສາທາລະນະລັດ ປະຊາທິປະໄຕ ປະຊາຊົນລາວ</t>
  </si>
  <si>
    <t>ສັນຕິພາບ ເອກະລາດ ປະຊາທິປະໄຕ ເອກະພາບ ວັດທະນະຖາວອນ</t>
  </si>
  <si>
    <t>ກົມແຜນການ ແລະ ການຮ່ວມມື</t>
  </si>
  <si>
    <t>ສູນສະຖິຕິ ແລະ ຂໍ້ມູນຂ່າວສານ</t>
  </si>
  <si>
    <t xml:space="preserve">       ເລກທີ............./ສຂ</t>
  </si>
  <si>
    <t>ນະຄອນຫລວງວຽງຈັນ, ວັນທີ…………………….</t>
  </si>
  <si>
    <t>ຕາຕະລາງສະຫລຸບຕົວເລກຂາດຕົວອຸດສາຫະກຳ ແລະ ການຄ້າ ປະຈໍາ 6 ເດືອນຕົ້ນປີ 2019 ແລະ ແຜນການ 8 ເດືອນທ້າຍປີ 2019</t>
  </si>
  <si>
    <t>1. ຂໍ້ມູນການຜະລິດອຸດສາຫະກຳປຸງແຕ່ງ ແລະ ຫັດຖະກຳ ທົ່ວປະເທດ</t>
  </si>
  <si>
    <t>ຫົວໜ່ວຍ: ຕື້ກີບ</t>
  </si>
  <si>
    <t>ລ/ດ</t>
  </si>
  <si>
    <t>ລາຍການຜະລິດຕະພັນ</t>
  </si>
  <si>
    <t>ມູນຄ່າ 6 ເດືອນຕົ້ນປີ 2018</t>
  </si>
  <si>
    <t>ແຜນການປີ 2019</t>
  </si>
  <si>
    <t>ມູນຄ່າ 6 ເດືອນຕົ້ນປີ 2019</t>
  </si>
  <si>
    <t>ຄາດຄະເນປະຕິບັດ 6 ເດືອນ ທ້າຍປີ 2019</t>
  </si>
  <si>
    <t>ຄາດຄະເນປະຕິບັດ ປີ 2019</t>
  </si>
  <si>
    <t>ສົມທຽບໃສ່ແຜນການ (%)</t>
  </si>
  <si>
    <t>ອັດຕາເພີ່ມ
(%)</t>
  </si>
  <si>
    <t>ໂຄງປະກອບ(%)</t>
  </si>
  <si>
    <t>8=5/4*100</t>
  </si>
  <si>
    <t>9=(5/3-1)*100</t>
  </si>
  <si>
    <t>10=5*100/Sum(5)</t>
  </si>
  <si>
    <t>ການ​ຜະລິດ​ສະບຽງອາຫານ</t>
  </si>
  <si>
    <t>ການຜະລິດເຄື່ອງດື່ມ</t>
  </si>
  <si>
    <t>ການຜະລິດ ຜະລິດຕະພັນຢາສູບ</t>
  </si>
  <si>
    <t>ການຜະລິດແຜ່ນແພ ແລະ ຜະລິດຕະພັນກ່ຽວກັບເຊືອກ, ຕ່າໜ່າງ, ແຫ ແລະ ອື່ນໆ</t>
  </si>
  <si>
    <t>ການຜະລິດເຄື່ອງນຸ່ງຫົ່ມ</t>
  </si>
  <si>
    <t>ການຜະລິດຜະລິດຕະພັນເຄື່ອງໜັງ, ການເອືອບ, ການຟອກ( ກະເປົາເດີນທາງ, ເກີບ ແລະ ອື່ນໆ)</t>
  </si>
  <si>
    <t>ການເລື່ອຍ, ກົບ, ການຜະລິດໄມ້ແປຮູບ ແລະ ຜະລິດຕະພັນຈາກໄມ້, ຫວາຍ; ຜະລິດຕະພັນຈາກເຟືອງ ແລະ ວັດຖຸຈັກສານ; ຍົກເວັ້ນເຄື່ອງເຟີນີເຈີ</t>
  </si>
  <si>
    <t>ການຜະລິດເຈ້ຍ ແລະ ຜະລິດຕະພັນເຈ້ຍ</t>
  </si>
  <si>
    <t>ການພິມ, ການອັດສຳເນົາ, ພາບແສງສີສຽງທີ່ອັດບັນທຶກ (ໃສ່ແຜ່ນຊີດີ, ເທບ ແລະ/ຫຼື ອື່ນໆ)</t>
  </si>
  <si>
    <t>ການຜະລິດຖ່ານຫີນຕ່າງໆ ແລະ ການກັ່ນຜະລິດຕະພັນນ້ຳມັນດິບ</t>
  </si>
  <si>
    <t>ການຜະລິດສານເຄມີ ແລະ ຜະລິດຕະພັນເຄມີ(ອົກຊີ, ນ້ຳກັ່ນ, ຝຸ່ນເຄມີ, ນ້ຳສີ, ຢາຂ້າແມງໄມ້, ສະບູຝຸ່ນ/ກ້ອນ, ນ້ຳຫອມ ແລະ ອື່ນໆ)</t>
  </si>
  <si>
    <t>ການຜະລິດຢາປົວພະຍາດ, ຜະລິດຕະພັນເຄມີໃຊ້ປຸງຢາ ແລະ ຜະລິດຕະພັນການຢາຈາກພືດ</t>
  </si>
  <si>
    <t>ການຜະລິດຢາງ ແລະ ຜະລິດຕະພັນປລາສຕິກ</t>
  </si>
  <si>
    <t>ການຜະລິດຜະລິດຕະພັນແຮ່ທາດອື່ນໆ ທີ່ບໍ່ແມ່ນໂລຫະ (ຜະລິດຕະພັນແກ້ວ, ເຄື່ອງປັ້ນດິນເຜົາ, ທາດ, ຫໍບູຊາ, ໂຕະຫີນ,ຊີມັງ,ຂົບຫີນ,ເສົາໄຟຟ້າ, ດິນຈີ່, ດິນບຼັອກ, ກະເບື້ອງ, ໄຫ,...</t>
  </si>
  <si>
    <t>ການຜະລິດໂລຫະຂັ້ນພື້ນຖານ( ເຫຼັກເສັ້ນ , ຫຼອມເຫຼັກ ແລະ ທາດເຫຼັກອື່ນໆ ທີ່ກ່ຽວຂ້ອງ)</t>
  </si>
  <si>
    <t>ການຜະລິດຜະລິດຕະພັນໂລຫະ ຍົກເວັ້ນເຄື່ອງກົນຈັກ ແລະ ອຸປະກອນເຄື່ອງຈັກ (ໂລຫະທີ່ເປັນໂຄງ, ອ່າງ, ປະຕູເຫຼັກ, ອາວຸດ, ຕະປູ, ເສັ້ນລວດ ແລະ ເຄື່ອງຂອງມີຄົມໂລຫະ ແລະ ອື່ນໆ)</t>
  </si>
  <si>
    <t>ການຜະລິດເຄື່ອງຄອມພີວເຕີ, ເຄື່ອງເອເລັກໂຕຼນິກ ແລະ ຜະລິດຕະພັນກ່ຽວກັບຮູບພາບແສງສີສຽງ (ໂທລະທັດ, ເຄື່ອງຫຼິ້ນຊີດີ, ກ້ອງຖ່າຍຮູບ, ແອ, ໂມງ, ຊີດີເປົ່າ ແລະ ອື່ນໆ)</t>
  </si>
  <si>
    <t>ການຜະລິດອຸປະກອນໄຟຟ້າ, ສາຍສົ່ງໄຟ້າ ແລະ ອຸປະກອນສົ່ງສັນຍານ</t>
  </si>
  <si>
    <t>ການຜະລິດເຄື່ອງຈັກ ແລະ ເຄື່ອງຈັກປະກອບທົ່ວໄປ(ຜະລິດຈັກສູບ, ຈັກປ້ຳ, ວາວ, ລົດໄຖນາ,ເຄື່ອງ ຈັກການກະເສດ ແລະ ຜະລິດຕ່າງໆ)</t>
  </si>
  <si>
    <t>ການຜະລິດລົດຍົນ, ລົດພວງ ແລະ ຊິ້ນສ່ວນອາໄຫຼ່, ອຸປະກອນລົດຈັກ, ລົດຍົນຕ່າງໆ ແລະ ປະກອບ</t>
  </si>
  <si>
    <t>ການຜະລິດອຸປະກອນການຂົນສົ່ງອື່ນໆ(ເຮືອ, ຫົວຈັກລົດໄຟ, ຍວດຍານພາຫະນະສໍາລັບທະຫານ, ລົດຖີບ, ລໍ້ຍູ້, ລໍ້ສະຫຼັບຄົນເສີຍອົງຄະ ແລະ ອື່ນໆ</t>
  </si>
  <si>
    <t>ການຜະລິດເຄື່ອງເຟີນີເຈີ(ຜະລິດດ້ວຍໄມ້, ຫວາຍ, ປລາສຕິກ, ໂລຫະ ແລະ ອື່ນໆ)</t>
  </si>
  <si>
    <t>ອຸດສາຫະກຳແປຮູບອື່ນໆ(ເຄື່ອງເອ້ທຽມ, ເຄື່ອງປະ ດັດ, ຫຼຽນ, ປອກຄໍປອກແຂນ, ເຄື່ອງຫຼິ້ນດົນຕີໄດ້ແກ່: ແຄນ, ລະນາດ; ທູບ, ກັບໄຟ, ຄັນຮົ່ມ, ອັດຮ່າຍແກັສ, ແຂ້ວທຽມ, ເຂັມສັກຢາ ແລະ ຜະລິດຕະ ພັນອື່ນໆ)</t>
  </si>
  <si>
    <t>ລວມທັງໝົດ</t>
  </si>
  <si>
    <r>
      <rPr>
        <b/>
        <sz val="12"/>
        <color indexed="8"/>
        <rFont val="Phetsarath OT"/>
      </rPr>
      <t>ແຫຼ່ງຂໍ້ມູນ:</t>
    </r>
    <r>
      <rPr>
        <sz val="12"/>
        <color indexed="8"/>
        <rFont val="Phetsarath OT"/>
      </rPr>
      <t xml:space="preserve"> ຂໍ້ມູນລາຍງານຈາກ ພະແນກສະຖິຕິ, ກົມອຸດສາຫະກຳ ແລະ ຫັດຖະກຳ</t>
    </r>
  </si>
  <si>
    <t xml:space="preserve">2. ມູນຄ່າການຈໍລະຈອນສິນຄ້າພາຍໃນ (ການຄ້າຂາຍຍົກ-ຂາຍຍ່ອຍ ແລະ ສ້ອມແປງ) </t>
  </si>
  <si>
    <t xml:space="preserve">    ຫົວໜ່ວຍ: ຕື້ກີບ</t>
  </si>
  <si>
    <t>ໝວດສະບຽງອາຫານ</t>
  </si>
  <si>
    <t>ໝວດເຄື່ອງດື່ມ, ເຫຼົ້າ ແລະ ຢາສູບ</t>
  </si>
  <si>
    <t>ໝວດເຄື່ອງໃຊ້ສອຍປະຈໍາວັນ ແລະ ເຄື່ອງສໍາອາງ</t>
  </si>
  <si>
    <t>ໝວດເຄື່ອງໄຟຟ້າ ແລະ ຄົວເຮືອນ</t>
  </si>
  <si>
    <t xml:space="preserve">ໝວດແຜ່ນແພ, ເຄື່ອງນຸ່ງຫົ່ມ, ກະເປົາ ແລະ ເກີບ </t>
  </si>
  <si>
    <t>ໝວດເຄື່ອງໃຊ້ຫ້ອງການ, ການສຶກສາ ແລະ ສິ່ງພິມ</t>
  </si>
  <si>
    <t>ໝວດພາຫະນະ ແລະ ອ່າໄຫຼ່</t>
  </si>
  <si>
    <t>ໝວດສິນຄ້າຮັບໃຊ້ການຜະລິດກະສິກໍາ</t>
  </si>
  <si>
    <t>ໝວດເຄື່ອງກໍ່ສ້າງ</t>
  </si>
  <si>
    <t>ໝວດນໍ້າມັນເຊື້ອໄຟ ແລະ ອາຍແກັສ</t>
  </si>
  <si>
    <t>ໝວດວັດຖຸມີຄ່າ ແລະ ເຄື່ອງປະດັບ</t>
  </si>
  <si>
    <t>ໝວດຢາປົວພະຍາດ ແລະ ອຸປະກອນການແພດ</t>
  </si>
  <si>
    <t>ໝວດສິນຄ້າເຄື່ອງກິລາ ແລະ ກາຍະກໍາຕ່າງໆ</t>
  </si>
  <si>
    <t>ໝວດອຸປະກອນການປະມົງ ແລະ ລ່າເນື້ອ</t>
  </si>
  <si>
    <t>ໝວດສິນຄ້າອຸປະກອນສິນລະປະດົນຕີ</t>
  </si>
  <si>
    <t>ໝວດສິນຄ້າເຄື່ອງກອງບຸນ</t>
  </si>
  <si>
    <t>ໝວດເຄື່ອງຫັດຖະກໍາ ແລະ ຈັກສານ</t>
  </si>
  <si>
    <t>ມູນຄ່າການປະເມີນຈາກທຸລະກິດທີ່ບໍ່ມີທະບຽນວິສາຫະກິດ</t>
  </si>
  <si>
    <t>ໝວດສິນຄ້າອື່ນໆ</t>
  </si>
  <si>
    <t>ລວມມູນຄ່າທັງໝົດ</t>
  </si>
  <si>
    <r>
      <rPr>
        <b/>
        <sz val="12"/>
        <color indexed="8"/>
        <rFont val="Phetsarath OT"/>
      </rPr>
      <t>ແຫຼ່ງຂໍ້ມູນ:</t>
    </r>
    <r>
      <rPr>
        <sz val="12"/>
        <color indexed="8"/>
        <rFont val="Phetsarath OT"/>
      </rPr>
      <t xml:space="preserve"> ຂໍ້ມູນລາຍງານຈາກພະແນກສັງລວມ, ກົມການຄ້າພາຍໃນ</t>
    </r>
  </si>
  <si>
    <t>3. ສະຖິຕິການຄ້າຕ່າງປະເທດ ຂອງ ສປປ ລາວ</t>
  </si>
  <si>
    <t>ຫົວໜ່ວຍ: ລ້ານໂດລາສະຫະລັດ</t>
  </si>
  <si>
    <t>I</t>
  </si>
  <si>
    <t>II</t>
  </si>
  <si>
    <t>ດຸນການຄ້າ</t>
  </si>
  <si>
    <t>III</t>
  </si>
  <si>
    <t>ໝວດສິນຄ້າສົ່ງອອກ</t>
  </si>
  <si>
    <t>ໄຟຟ້າ</t>
  </si>
  <si>
    <t>ແຮ່ທອງ</t>
  </si>
  <si>
    <t>ທອງແດງ ແລະ ເຄື່ອງຂອງທີ່ເຮັດດ້ວຍທອງແດງ</t>
  </si>
  <si>
    <t>ໝາກກ້ວຍ</t>
  </si>
  <si>
    <t>ເຍື່ອໄມ້ ແລະ ເຍື່ອໄມ້ຈາກເສັ້ນໄຍເຊລລູອື່ນໆ</t>
  </si>
  <si>
    <t>ບໍລິສັດຊັນເປເປິ້ໂຮນດິ້ງລາວຈຳກັດ(ໄມບົດນຳເຂົ້າຈາກ ຫວຽດນາມ ແລະ ໄທ ຈຳນວນ 1,500,000 ໂຕນ/ປີ; ເຈ້ຍເສດຈາກ ອເມລິກາ 1,500,000 ໂຕນ/ປີ; ເຈ້ຍເສດຈາກ ອາຊີອາຄະເນ (ຍີປຸ່ນ, ຫວ%ຽດນາມ, ໄທ ແລະ ອື້ນໆ) ຈຳນວນ 500,000 ໂຕນ/ປີ; ທາດເຄມີ ຈາກຫວຽດນາມ ແລະ ໄທ ຈຳນວນ 50,000 ໂຕນ/ປີ</t>
  </si>
  <si>
    <t>ໂຄງຮ່າງ, ຊິ້ນສ່ວນກ້ອງບັນທຶກພາບ,</t>
  </si>
  <si>
    <t>ເຄື່ອງດື່ມ (ນໍ້າ, ນໍ້າອັດລົມ,ຊູກໍາລັງ...)</t>
  </si>
  <si>
    <t>ຄຳປະສົມ, ຄຳແທ່ງ</t>
  </si>
  <si>
    <t>ມັນຕົ້ນ</t>
  </si>
  <si>
    <t>ເຄື່ອງນຸ່ງຫົ່ມ</t>
  </si>
  <si>
    <t>ເຄື່ອງໄຟຟ້າ ແລະ ອຸປະກອນເຄື່ອງໃຊ້ໄຟຟ້າ</t>
  </si>
  <si>
    <t>ກາເຟ (ບໍ່ທັນໄດ້ປຸງແຕ່ງ)</t>
  </si>
  <si>
    <t>ນ້ຳຕານ</t>
  </si>
  <si>
    <t>ຜະລິດຕະພັນຂອງອຸດສະຫະກຳ ຈາກທັßຍາພືດ</t>
  </si>
  <si>
    <t>ຢາງພາລາ</t>
  </si>
  <si>
    <t>ໜາກໄມ້ ແລະ ໜາກໄມ້ເປືອກແຂງທີ່ບໍລິໂພກໄດ້</t>
  </si>
  <si>
    <t>ຢາສູບ ແລະ ຜະລິດຕະພັນຢາສູບ</t>
  </si>
  <si>
    <t>ສາລີ</t>
  </si>
  <si>
    <t>ພາຫະນະທາງບົກ ແລະ ຊິ້ນສ່ວນພາຫະນະທາງບົກ</t>
  </si>
  <si>
    <t>ເກືອກາລີ</t>
  </si>
  <si>
    <t>ງົວ, ຄວາຍ</t>
  </si>
  <si>
    <t>ອຸປະກອນກົນຈັກ  ແລະ ສ່ວນປະກອບ</t>
  </si>
  <si>
    <t>ເຂົ້າ</t>
  </si>
  <si>
    <t>ໄມ້ແປຮູບ, ເຄິ່ງສຳເລັດຮູບ ແລະ ສຳເລັດຮູບ</t>
  </si>
  <si>
    <t>ອື່ນໆ</t>
  </si>
  <si>
    <t>IV</t>
  </si>
  <si>
    <t>ໝວດສິນຄ້ານຳເຂົ້າ</t>
  </si>
  <si>
    <t>ພາຫະນະທາງບົກ ນອກຈາກລົດໄຖນາ ແລະ ລົດຈັກ</t>
  </si>
  <si>
    <t>ເຄື່ອງໄຟຟ້າ ແລະ ອຸປະກອນໄຟຟ້າ</t>
  </si>
  <si>
    <t>ນ້ຳມັນກາຊວນ</t>
  </si>
  <si>
    <t>ອຸປະກອນກົນຈັກ   (ນອກຈາກເຄື່ອງກົນຈັກພາຫະນະ)</t>
  </si>
  <si>
    <t>ເຫຼັກ ແລະ ເຄື່ອງທີ່ເຮັດດ້ວຍເຫຼັກ, ເຫຼັກກ້າ</t>
  </si>
  <si>
    <t>ເຄື່ອງດື່ມ (ນໍ້າ, ນໍ້າອັດລົມ, ຊູກໍາລັງ...)</t>
  </si>
  <si>
    <t>ຊິ້ິ້ນສ່ວນອາໄຫຼ່ລົດ (ລວມທັງຢາງ, ແວ່ນ, ໂສ້...)</t>
  </si>
  <si>
    <t>ນ້ຳມັນແອັດຊັງ, ແອັດຊັງພິເສດ</t>
  </si>
  <si>
    <t>ເຫຼັກເສັ້ນ ແລະ ເຫຼັກຮູບປະພັນຕ່າງໆ</t>
  </si>
  <si>
    <t>ໄຟຟ້ານຳເຂົ້າ</t>
  </si>
  <si>
    <t>ພລາສະຕິກ ແລະ ເຄື່ອງໃຊ້ທີ່ເຮັດດ້ວຍພລາສະຕິກ</t>
  </si>
  <si>
    <t>ເຈ້ຍ ແລະ ເຄື່ອງໃຊ້ທີ່ເຮັດດ້ວຍເຍື່ອຂອງເຈ້ຍ</t>
  </si>
  <si>
    <t>ຊີມັງ</t>
  </si>
  <si>
    <t>ແກ້ວປະເສີດ ຫຼື ເຄິ່ງປະເສີດ</t>
  </si>
  <si>
    <t>ຝຸ່ນ (ປຸຍ)</t>
  </si>
  <si>
    <t>ຜະລິດຕະພັນທາງເຄມີ</t>
  </si>
  <si>
    <t>ສັດທີ່ມີຊີວິດ</t>
  </si>
  <si>
    <t>ນ້ຳມັນກາດ</t>
  </si>
  <si>
    <t>ຜະລິດຕະພັນດິນເຜົາ</t>
  </si>
  <si>
    <t>ກາກ ແລະ ສິ່ງເສດເຫຼືອຈາກອຸດສາຫະກຳຜະລິດອາຫານ</t>
  </si>
  <si>
    <t>ເສັ້ນໄຍສັງເຄາະ</t>
  </si>
  <si>
    <t>V</t>
  </si>
  <si>
    <t>ປະເທດສົ່ງອອກ</t>
  </si>
  <si>
    <t>ໄທ/THAILAND</t>
  </si>
  <si>
    <t>ຈີນ/CHINA</t>
  </si>
  <si>
    <t>ຫວຽດນາມ/VIET NAM</t>
  </si>
  <si>
    <t>ອິນເດຍ/INDIA</t>
  </si>
  <si>
    <t>ຢີ່ປຸ່ນ/JAPAN</t>
  </si>
  <si>
    <t>ເຢຍລະມັນ/GERMANY</t>
  </si>
  <si>
    <t>ສະຫະລັດ ອາຣັບເອມີເຣທ໌ສ/ARAB EMIRATES</t>
  </si>
  <si>
    <t>ກຳປູເຈຍ/CAMBODIA</t>
  </si>
  <si>
    <t>ອັງກິດ/UNITED KINGDOM</t>
  </si>
  <si>
    <t>ສະວິດເຊີແລນ/SWITZERLAND</t>
  </si>
  <si>
    <t>ສະວີເດນ/SWEDEN</t>
  </si>
  <si>
    <t>ສ ອາເມລິກາ/UNITED STATES</t>
  </si>
  <si>
    <t>ແບນຊິກ/BELGIUM</t>
  </si>
  <si>
    <t>ສ ເກົາຫຼີ/KOREA, REPUBLIC OF</t>
  </si>
  <si>
    <t>ອິຕາລີ/ITALY</t>
  </si>
  <si>
    <t>ການາດາ/CANADA</t>
  </si>
  <si>
    <t>ຝຣັ່ງ/FRANCE</t>
  </si>
  <si>
    <t>ໂຮນລັງ/NETHERLANDS</t>
  </si>
  <si>
    <t>ໄຕ້ຫວັນ/TAIWAN, OF CHINA</t>
  </si>
  <si>
    <t>VI</t>
  </si>
  <si>
    <t>ປະເທດນຳເຂົ້າ</t>
  </si>
  <si>
    <t>ອິນໂດເນເຊຍ/INDONESIA</t>
  </si>
  <si>
    <t>ສິງກະໂປ/SINGAPORE</t>
  </si>
  <si>
    <t>ມາເລເຊຍ/MALAYSIA</t>
  </si>
  <si>
    <t>ຮົງກົງ/HONG KONG</t>
  </si>
  <si>
    <t>ອົດສະຕາລີ/AUSTRALIA</t>
  </si>
  <si>
    <r>
      <rPr>
        <b/>
        <sz val="12"/>
        <color indexed="8"/>
        <rFont val="Phetsarath OT"/>
      </rPr>
      <t>ແຫຼ່ງຂໍ້ມູນ:</t>
    </r>
    <r>
      <rPr>
        <sz val="12"/>
        <color indexed="8"/>
        <rFont val="Phetsarath OT"/>
      </rPr>
      <t xml:space="preserve"> ຂໍ້ມູນລາຍງານຈາກພະແນກສັງລວມ, ກົມການນຳເຂົ້າ ແລະ ສົ່ງອອກ.</t>
    </r>
  </si>
  <si>
    <t>4. ສະຖິຕິການຂຶ້ນທະບຽນວິສາຫະກິດ</t>
  </si>
  <si>
    <t>4.1 ສະຖິຕິການຂຶ້ນທະບຽນວິສາຫະກິດ ທົ່ວປະເທດແບ່ງຕາມຂະແໜງການ</t>
  </si>
  <si>
    <t>ຫົວໜ່ວຍ: ຕື້ກີ້ບ</t>
  </si>
  <si>
    <t>ລດ</t>
  </si>
  <si>
    <t>ຂະແໜງການ</t>
  </si>
  <si>
    <t>ປະຕິບັດ 6 ເດືອນຕົ້ນປີ 2018</t>
  </si>
  <si>
    <t>ປະຕິບັດ 6 ເດືອນຕົ້ນປີ 2019</t>
  </si>
  <si>
    <t>ໂຄງປະກອບ
  (%)</t>
  </si>
  <si>
    <t>ໂຄງປະກອບ
 (%)</t>
  </si>
  <si>
    <t>ຈໍານວນ</t>
  </si>
  <si>
    <t>ມູນຄ່າທຶນຈົດທະບຽນ</t>
  </si>
  <si>
    <t>7=(5/3-1)*100</t>
  </si>
  <si>
    <t>8=5*100/Sum(5)</t>
  </si>
  <si>
    <t>9=6*100/Sum(6)</t>
  </si>
  <si>
    <t>ກະສິກຳ, ປ່າໄມ້ ແລະ ການປະມົງ</t>
  </si>
  <si>
    <t>ອຸດສາຫະກຳບໍ່ແຮ່ ແລະ ການຂຸດຄົ້ນ</t>
  </si>
  <si>
    <t>ອຸດສາຫະກຳປຸງແຕ່ງ</t>
  </si>
  <si>
    <t>ການສະໜອງ ໄຟຟ້າ, ອາຍແກັສ, ອາຍຮ້ອນ, ແລະ ອາກາດປັບແຕ່ງ</t>
  </si>
  <si>
    <t>ການສະໜອງນ້ຳ, ລະບາຍນ້ຳເສຍ, ການບໍລິຫານຈັດການ ແລະ ເຄື່ອນໄຫວ ບຳບັດ ສິ່ງເສດເຫຼືອ</t>
  </si>
  <si>
    <t>ການກໍ່ສ້າງ</t>
  </si>
  <si>
    <t>ການຄ້າ ຂາຍຍົກ ແລະ ຂາຍຍ່ອຍ; ສ້ອມແປງລົດຍົນ ແລະ ລົດຈັກ</t>
  </si>
  <si>
    <t>ການຂົນສົ່ງ ແລະ ສາງສິນຄ້າ</t>
  </si>
  <si>
    <t>ການເຄື່ອນໄຫວໃຫ້ທີ່ພັກເຊົາ ແລະ ບໍລິການ ອາຫານ</t>
  </si>
  <si>
    <t>ຂໍ້ມູນຂ່າວສານ ແລະ ການຕິດຕໍ່ສື່ສານ</t>
  </si>
  <si>
    <t>ການເຄື່ອນໄຫວ ດ້ານການເງິນ ແລະ ການປະກັນໄພ</t>
  </si>
  <si>
    <t>ການເຄື່ອນໄຫວ ດ້ານ ອະສັງຫາລິມະຊັບ</t>
  </si>
  <si>
    <t>ການເຄື່ອນໄຫວດ້ານ ສາຍວິຊາຊີບ, ວິທະຍາສາດ ແລະ ເຕັກນິກ</t>
  </si>
  <si>
    <t>ການເຄື່ອນໄຫວ ບໍລິການ ສະໜັບສະໜູນ ແລະ ຄຸ້ມຄອງບໍລິຫານ</t>
  </si>
  <si>
    <t>ການບໍລິຫານມວນຊົນ ແລະ ການປ້ອງກັນຊາດ, ການປົກປ້ອງສັງຄົມ ແບບບັງຄັບ</t>
  </si>
  <si>
    <t>ການສຶກສາ</t>
  </si>
  <si>
    <t>ການເຄື່ອນໄຫວກ່ຽວກັບສຸຂະພາບມະນຸດ ແລະ ວຽກງານທາງສັງຄົມ</t>
  </si>
  <si>
    <t>ສິລະປະ, ການບັນເທີງ ແລະ ພັກຜ່ອນ</t>
  </si>
  <si>
    <t>ການເຄື່ອນໄຫວບໍລິການອື່ນໆ</t>
  </si>
  <si>
    <t>ການເຄື່ອໄຫວ ຂອງບັນດາຄົວເຮືອນ ທີ່ເປັນນາຍຈ້າງ, ການເຄື່ອນໄຫວ ຜະລິດສິນຄ້າ ແລະ ບໍລິການ ທີ່ບໍ່ສາມາດແຍກໄດ້ ຂອງບັນດາຄົວເຮືອນ ສຳລັບຊົມໃຊ້ເອງ</t>
  </si>
  <si>
    <t>ການເຄື່ອນໄຫວ ຂອງບັນດາອົງການຈັດຕັ້ງສາກົນ ແລະ ສະຖານທູດ</t>
  </si>
  <si>
    <t>4.2 ສະຖິຕິການຂຶ້ນທະບຽນວິສາຫະກິດ ທົ່ວປະເທດ ແບ່ງຕາມປະເທດ</t>
  </si>
  <si>
    <t xml:space="preserve">      ຫົວໜ່ວຍ: ຕື້ກີ້ບ</t>
  </si>
  <si>
    <t>ລາຍຊື່ປະເທດ(ພາສາສາກົນ)</t>
  </si>
  <si>
    <t>ລາຍຊື່ປະເທດ(ພາສາລາວ)</t>
  </si>
  <si>
    <t>ໂຄງປະ
ກອບ(%)</t>
  </si>
  <si>
    <t>ຈຳນວນ</t>
  </si>
  <si>
    <t>8=6*100/Sum(6)</t>
  </si>
  <si>
    <t>9=7*100/Sum(7)</t>
  </si>
  <si>
    <t>Lao PDR</t>
  </si>
  <si>
    <t xml:space="preserve">ລາວ </t>
  </si>
  <si>
    <t>China</t>
  </si>
  <si>
    <t xml:space="preserve">ຈີນ </t>
  </si>
  <si>
    <t>Vietnam</t>
  </si>
  <si>
    <t xml:space="preserve">ຫວຽດນາມ </t>
  </si>
  <si>
    <t>Thailand</t>
  </si>
  <si>
    <t xml:space="preserve">ໄທ </t>
  </si>
  <si>
    <t>Korea, South</t>
  </si>
  <si>
    <t xml:space="preserve">ເກົາຫຼີໃຕ້ </t>
  </si>
  <si>
    <t>Japan</t>
  </si>
  <si>
    <t xml:space="preserve">ຍີປຸ່ນ </t>
  </si>
  <si>
    <t>Australia</t>
  </si>
  <si>
    <t>ອົສຕຣາລີ</t>
  </si>
  <si>
    <t>Malaysia</t>
  </si>
  <si>
    <t xml:space="preserve">ມາເລເຊຍ </t>
  </si>
  <si>
    <t>France</t>
  </si>
  <si>
    <t xml:space="preserve">ຝຣັ່ງ </t>
  </si>
  <si>
    <t>United States of America</t>
  </si>
  <si>
    <t xml:space="preserve">ອາເມຣິກາ </t>
  </si>
  <si>
    <t>Singapore</t>
  </si>
  <si>
    <t xml:space="preserve">ສີງກາໂປ </t>
  </si>
  <si>
    <t>Other countries</t>
  </si>
  <si>
    <t>ປະເທດອື່ນໆ</t>
  </si>
  <si>
    <t>4.3 ສະຖິຕິການຂຶ້ນທະບຽນວິສາຫະກິດ ທົ່ວປະເທດ ແບ່ງຕາມປະເພດວິສາຫະກິດ</t>
  </si>
  <si>
    <t xml:space="preserve">    ຫົວໜ່ວຍ: ຕື້ກີ້ບ</t>
  </si>
  <si>
    <t>ປະເພດວິສາຫະກິດ</t>
  </si>
  <si>
    <t>ອັດຕາເພີ່ມ  (%)</t>
  </si>
  <si>
    <t>ໂຄງປະ
ກອບ (%)</t>
  </si>
  <si>
    <t>ໂຄງປະກອບ
(%)</t>
  </si>
  <si>
    <t>.</t>
  </si>
  <si>
    <t xml:space="preserve">ວິສາຫະກິດ ສ່ວນບຸກຄົນ </t>
  </si>
  <si>
    <t xml:space="preserve">ວິສາຫະກິດ ຮຸ້ນສ່ວນສາມັນ </t>
  </si>
  <si>
    <t xml:space="preserve">ວິສາຫະກິດ ຮຸ້ນສ່ວນ ຈຳກັດ </t>
  </si>
  <si>
    <t>ບໍລິສັດ ຈຳກັດ</t>
  </si>
  <si>
    <t>ບໍລິສັດ ຈຳກັດຜູ້ດຽວ</t>
  </si>
  <si>
    <t xml:space="preserve">ບໍລິສັດ ມະຫາຊົນ </t>
  </si>
  <si>
    <t xml:space="preserve">ບໍລິສັດລັດ </t>
  </si>
  <si>
    <t xml:space="preserve">ບໍລິສັດ ປະສົມ </t>
  </si>
  <si>
    <t>ວິສາຫະກິດ ລວມໝູ່(ສະຫະກອນ)</t>
  </si>
  <si>
    <r>
      <rPr>
        <b/>
        <sz val="12"/>
        <color indexed="8"/>
        <rFont val="Phetsarath OT"/>
      </rPr>
      <t>ແຫຼ່ງຂໍ້ມູນ:</t>
    </r>
    <r>
      <rPr>
        <sz val="12"/>
        <color indexed="8"/>
        <rFont val="Phetsarath OT"/>
      </rPr>
      <t xml:space="preserve"> ຂໍ້ມູນລາຍງານຈາກກົມທະບຽນ ແລະ ຄຸ້ມຄອງວິສາຫະກິດ</t>
    </r>
  </si>
  <si>
    <r>
      <rPr>
        <b/>
        <sz val="12"/>
        <color indexed="8"/>
        <rFont val="Phetsarath OT"/>
      </rPr>
      <t>ໝາຍເຫດ:</t>
    </r>
    <r>
      <rPr>
        <sz val="12"/>
        <color indexed="8"/>
        <rFont val="Phetsarath OT"/>
      </rPr>
      <t xml:space="preserve"> ການໃຊ້ເຄື່ອງໝາຍຈຸດ (,) ໃນເອກະສານນີ້ແມ່ນໝາຍເຖິງການແບ່ງຫົວໜ່ວຍ ແລະ ເຄື່ອງໝາຍຈ້ຳເມັດ (.) ໝາຍເຖິງການແບ່ງເສດສ່ວນ.</t>
    </r>
  </si>
  <si>
    <t>ຫົວໜ້າສູນສະຖິຕິ ແລະ ຂໍ້ມູນຂ່າວສານ</t>
  </si>
  <si>
    <t>ຜູ້ສະຫຼຸບ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</si>
</sst>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?_-;_-@_-"/>
    <numFmt numFmtId="166" formatCode="_(* #,##0.0_);_(* \(#,##0.0\);_(* &quot;-&quot;??_);_(@_)"/>
    <numFmt numFmtId="167" formatCode="_-* #,##0_-;\-* #,##0_-;_-* &quot;-&quot;??_-;_-@_-"/>
    <numFmt numFmtId="168" formatCode="_(* #,##0.0_);_(* \(#,##0.0\);_(* &quot;-&quot;?_);_(@_)"/>
    <numFmt numFmtId="169" formatCode="_(* #,##0_);_(* \(#,##0\);_(* &quot;-&quot;??_);_(@_)"/>
    <numFmt numFmtId="170" formatCode="0.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Phetsarath OT"/>
    </font>
    <font>
      <b/>
      <sz val="12"/>
      <color theme="1"/>
      <name val="Phetsarath OT"/>
    </font>
    <font>
      <b/>
      <u/>
      <sz val="12"/>
      <color theme="1"/>
      <name val="Phetsarath OT"/>
    </font>
    <font>
      <b/>
      <sz val="10"/>
      <color theme="1"/>
      <name val="Phetsarath OT"/>
    </font>
    <font>
      <sz val="10"/>
      <color theme="1"/>
      <name val="Phetsarath OT"/>
    </font>
    <font>
      <sz val="12"/>
      <name val="Phetsarath OT"/>
    </font>
    <font>
      <sz val="11"/>
      <color theme="1"/>
      <name val="Calibri"/>
      <family val="2"/>
      <charset val="222"/>
      <scheme val="minor"/>
    </font>
    <font>
      <sz val="12"/>
      <color rgb="FFFF0000"/>
      <name val="Phetsarath OT"/>
    </font>
    <font>
      <b/>
      <u val="singleAccounting"/>
      <sz val="12"/>
      <name val="Phetsarath OT"/>
    </font>
    <font>
      <b/>
      <u val="singleAccounting"/>
      <sz val="12"/>
      <color theme="1"/>
      <name val="Phetsarath OT"/>
    </font>
    <font>
      <u val="singleAccounting"/>
      <sz val="12"/>
      <color theme="1"/>
      <name val="Phetsarath OT"/>
    </font>
    <font>
      <b/>
      <sz val="12"/>
      <color indexed="8"/>
      <name val="Phetsarath OT"/>
    </font>
    <font>
      <sz val="12"/>
      <color indexed="8"/>
      <name val="Phetsarath OT"/>
    </font>
    <font>
      <sz val="9"/>
      <color indexed="8"/>
      <name val="Saysettha OT"/>
      <family val="2"/>
    </font>
    <font>
      <i/>
      <u/>
      <sz val="12"/>
      <color theme="1"/>
      <name val="Phetsarath OT"/>
    </font>
    <font>
      <b/>
      <u/>
      <sz val="12"/>
      <name val="Phetsarath OT"/>
    </font>
    <font>
      <b/>
      <u/>
      <sz val="12"/>
      <color rgb="FFFF0000"/>
      <name val="Phetsarath OT"/>
    </font>
    <font>
      <u val="singleAccounting"/>
      <sz val="12"/>
      <name val="Phetsarath O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 applyFill="0" applyProtection="0"/>
  </cellStyleXfs>
  <cellXfs count="15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horizontal="left" vertical="center"/>
    </xf>
    <xf numFmtId="4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2" borderId="1" xfId="1" applyNumberFormat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165" fontId="3" fillId="2" borderId="1" xfId="3" applyNumberFormat="1" applyFont="1" applyFill="1" applyBorder="1" applyAlignment="1">
      <alignment horizontal="center" vertical="center" wrapText="1"/>
    </xf>
    <xf numFmtId="165" fontId="3" fillId="2" borderId="1" xfId="3" quotePrefix="1" applyNumberFormat="1" applyFont="1" applyFill="1" applyBorder="1" applyAlignment="1">
      <alignment horizontal="center" vertical="center" wrapText="1"/>
    </xf>
    <xf numFmtId="165" fontId="3" fillId="0" borderId="0" xfId="3" quotePrefix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3" applyNumberFormat="1" applyFont="1" applyFill="1" applyBorder="1" applyAlignment="1">
      <alignment horizontal="center" vertical="center" wrapText="1"/>
    </xf>
    <xf numFmtId="0" fontId="5" fillId="0" borderId="1" xfId="3" quotePrefix="1" applyNumberFormat="1" applyFont="1" applyFill="1" applyBorder="1" applyAlignment="1">
      <alignment horizontal="center" vertical="center" wrapText="1"/>
    </xf>
    <xf numFmtId="0" fontId="5" fillId="0" borderId="0" xfId="3" quotePrefix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1" xfId="1" applyNumberFormat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vertical="center" wrapText="1"/>
    </xf>
    <xf numFmtId="43" fontId="7" fillId="0" borderId="1" xfId="1" applyFont="1" applyFill="1" applyBorder="1" applyAlignment="1">
      <alignment vertical="center"/>
    </xf>
    <xf numFmtId="165" fontId="7" fillId="0" borderId="1" xfId="4" applyNumberFormat="1" applyFont="1" applyFill="1" applyBorder="1" applyAlignment="1">
      <alignment vertical="center"/>
    </xf>
    <xf numFmtId="165" fontId="2" fillId="0" borderId="1" xfId="4" applyNumberFormat="1" applyFont="1" applyFill="1" applyBorder="1" applyAlignment="1">
      <alignment horizontal="right" vertical="center"/>
    </xf>
    <xf numFmtId="43" fontId="2" fillId="0" borderId="0" xfId="1" applyFont="1" applyFill="1" applyBorder="1" applyAlignment="1">
      <alignment vertical="center"/>
    </xf>
    <xf numFmtId="43" fontId="9" fillId="0" borderId="1" xfId="1" applyFont="1" applyFill="1" applyBorder="1" applyAlignment="1">
      <alignment vertical="center" wrapText="1"/>
    </xf>
    <xf numFmtId="43" fontId="9" fillId="0" borderId="1" xfId="1" applyFont="1" applyFill="1" applyBorder="1" applyAlignment="1">
      <alignment vertical="center"/>
    </xf>
    <xf numFmtId="43" fontId="3" fillId="0" borderId="2" xfId="1" applyFont="1" applyFill="1" applyBorder="1" applyAlignment="1">
      <alignment horizontal="center" vertical="center"/>
    </xf>
    <xf numFmtId="43" fontId="3" fillId="0" borderId="3" xfId="1" applyFont="1" applyFill="1" applyBorder="1" applyAlignment="1">
      <alignment horizontal="center" vertical="center"/>
    </xf>
    <xf numFmtId="165" fontId="10" fillId="0" borderId="1" xfId="4" applyNumberFormat="1" applyFont="1" applyFill="1" applyBorder="1" applyAlignment="1">
      <alignment vertical="center"/>
    </xf>
    <xf numFmtId="165" fontId="11" fillId="0" borderId="1" xfId="4" applyNumberFormat="1" applyFont="1" applyFill="1" applyBorder="1" applyAlignment="1">
      <alignment horizontal="right" vertical="center"/>
    </xf>
    <xf numFmtId="43" fontId="10" fillId="0" borderId="1" xfId="1" applyFont="1" applyFill="1" applyBorder="1" applyAlignment="1">
      <alignment vertical="center"/>
    </xf>
    <xf numFmtId="43" fontId="12" fillId="0" borderId="0" xfId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66" fontId="2" fillId="0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5" applyFont="1" applyBorder="1" applyAlignment="1">
      <alignment vertical="center"/>
    </xf>
    <xf numFmtId="43" fontId="7" fillId="0" borderId="1" xfId="1" applyFont="1" applyBorder="1" applyAlignment="1">
      <alignment vertical="center"/>
    </xf>
    <xf numFmtId="43" fontId="7" fillId="0" borderId="1" xfId="1" applyFont="1" applyBorder="1" applyAlignment="1">
      <alignment horizontal="left" vertical="center"/>
    </xf>
    <xf numFmtId="0" fontId="9" fillId="0" borderId="1" xfId="5" applyFont="1" applyBorder="1" applyAlignment="1">
      <alignment vertical="center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0" fontId="3" fillId="0" borderId="2" xfId="5" applyFont="1" applyBorder="1" applyAlignment="1">
      <alignment horizontal="center" vertical="center"/>
    </xf>
    <xf numFmtId="0" fontId="3" fillId="0" borderId="3" xfId="5" applyFont="1" applyBorder="1" applyAlignment="1">
      <alignment horizontal="center" vertical="center"/>
    </xf>
    <xf numFmtId="165" fontId="11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43" fontId="4" fillId="0" borderId="0" xfId="1" applyFont="1" applyFill="1" applyBorder="1" applyAlignment="1">
      <alignment vertical="center"/>
    </xf>
    <xf numFmtId="167" fontId="3" fillId="0" borderId="0" xfId="3" applyNumberFormat="1" applyFont="1" applyFill="1" applyAlignment="1" applyProtection="1">
      <alignment vertical="center"/>
    </xf>
    <xf numFmtId="0" fontId="16" fillId="0" borderId="4" xfId="0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3" fillId="2" borderId="1" xfId="5" applyFont="1" applyFill="1" applyBorder="1" applyAlignment="1" applyProtection="1">
      <alignment horizontal="center" vertical="center"/>
    </xf>
    <xf numFmtId="0" fontId="5" fillId="0" borderId="1" xfId="5" applyFont="1" applyFill="1" applyBorder="1" applyAlignment="1" applyProtection="1">
      <alignment horizontal="center" vertical="center"/>
    </xf>
    <xf numFmtId="0" fontId="4" fillId="3" borderId="1" xfId="5" applyFont="1" applyFill="1" applyBorder="1" applyAlignment="1" applyProtection="1">
      <alignment horizontal="center" vertical="center"/>
    </xf>
    <xf numFmtId="0" fontId="17" fillId="3" borderId="1" xfId="5" applyFont="1" applyFill="1" applyBorder="1" applyAlignment="1" applyProtection="1">
      <alignment vertical="center"/>
    </xf>
    <xf numFmtId="43" fontId="17" fillId="3" borderId="1" xfId="1" applyFont="1" applyFill="1" applyBorder="1" applyAlignment="1">
      <alignment vertical="center"/>
    </xf>
    <xf numFmtId="166" fontId="4" fillId="3" borderId="1" xfId="1" applyNumberFormat="1" applyFont="1" applyFill="1" applyBorder="1" applyAlignment="1">
      <alignment vertical="center"/>
    </xf>
    <xf numFmtId="43" fontId="17" fillId="3" borderId="1" xfId="1" applyFont="1" applyFill="1" applyBorder="1" applyAlignment="1">
      <alignment horizontal="right" vertical="center"/>
    </xf>
    <xf numFmtId="0" fontId="4" fillId="0" borderId="1" xfId="5" applyFont="1" applyFill="1" applyBorder="1" applyAlignment="1" applyProtection="1">
      <alignment horizontal="center" vertical="center"/>
    </xf>
    <xf numFmtId="0" fontId="17" fillId="0" borderId="1" xfId="5" applyFont="1" applyFill="1" applyBorder="1" applyAlignment="1" applyProtection="1">
      <alignment horizontal="left" vertical="center"/>
    </xf>
    <xf numFmtId="43" fontId="17" fillId="0" borderId="1" xfId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43" fontId="17" fillId="0" borderId="1" xfId="1" applyFont="1" applyFill="1" applyBorder="1" applyAlignment="1">
      <alignment horizontal="left" vertical="center"/>
    </xf>
    <xf numFmtId="43" fontId="17" fillId="0" borderId="1" xfId="1" applyFont="1" applyFill="1" applyBorder="1" applyAlignment="1">
      <alignment horizontal="right" vertical="center"/>
    </xf>
    <xf numFmtId="0" fontId="17" fillId="0" borderId="1" xfId="1" applyNumberFormat="1" applyFont="1" applyFill="1" applyBorder="1" applyAlignment="1">
      <alignment vertical="center"/>
    </xf>
    <xf numFmtId="0" fontId="2" fillId="0" borderId="1" xfId="5" applyFont="1" applyFill="1" applyBorder="1" applyAlignment="1" applyProtection="1">
      <alignment horizontal="center" vertical="center" wrapText="1"/>
    </xf>
    <xf numFmtId="0" fontId="7" fillId="0" borderId="1" xfId="5" applyFont="1" applyFill="1" applyBorder="1" applyAlignment="1" applyProtection="1">
      <alignment vertical="center"/>
    </xf>
    <xf numFmtId="166" fontId="2" fillId="0" borderId="1" xfId="1" applyNumberFormat="1" applyFont="1" applyFill="1" applyBorder="1" applyAlignment="1">
      <alignment vertical="center"/>
    </xf>
    <xf numFmtId="43" fontId="7" fillId="0" borderId="1" xfId="1" applyFont="1" applyFill="1" applyBorder="1" applyAlignment="1">
      <alignment horizontal="left" vertical="center"/>
    </xf>
    <xf numFmtId="43" fontId="7" fillId="0" borderId="1" xfId="1" applyFont="1" applyFill="1" applyBorder="1" applyAlignment="1">
      <alignment horizontal="right" vertical="center"/>
    </xf>
    <xf numFmtId="43" fontId="3" fillId="0" borderId="0" xfId="1" applyFont="1" applyFill="1" applyBorder="1" applyAlignment="1">
      <alignment vertical="center"/>
    </xf>
    <xf numFmtId="43" fontId="7" fillId="0" borderId="1" xfId="1" applyFont="1" applyFill="1" applyBorder="1" applyAlignment="1" applyProtection="1">
      <alignment vertical="center"/>
    </xf>
    <xf numFmtId="0" fontId="9" fillId="0" borderId="1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9" fillId="0" borderId="1" xfId="5" applyFont="1" applyFill="1" applyBorder="1" applyAlignment="1" applyProtection="1">
      <alignment vertical="center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166" fontId="11" fillId="0" borderId="1" xfId="1" applyNumberFormat="1" applyFont="1" applyFill="1" applyBorder="1" applyAlignment="1">
      <alignment vertical="center"/>
    </xf>
    <xf numFmtId="43" fontId="9" fillId="0" borderId="1" xfId="1" applyFont="1" applyFill="1" applyBorder="1" applyAlignment="1" applyProtection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8" fontId="2" fillId="0" borderId="0" xfId="0" applyNumberFormat="1" applyFont="1" applyAlignment="1">
      <alignment vertical="center"/>
    </xf>
    <xf numFmtId="168" fontId="4" fillId="0" borderId="0" xfId="0" applyNumberFormat="1" applyFont="1" applyAlignment="1">
      <alignment horizontal="right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8" fontId="3" fillId="2" borderId="6" xfId="1" applyNumberFormat="1" applyFont="1" applyFill="1" applyBorder="1" applyAlignment="1">
      <alignment horizontal="center" vertical="center" wrapText="1"/>
    </xf>
    <xf numFmtId="168" fontId="3" fillId="2" borderId="6" xfId="1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168" fontId="3" fillId="2" borderId="1" xfId="0" applyNumberFormat="1" applyFont="1" applyFill="1" applyBorder="1" applyAlignment="1">
      <alignment horizontal="center" vertical="center" wrapText="1"/>
    </xf>
    <xf numFmtId="168" fontId="3" fillId="2" borderId="8" xfId="1" applyNumberFormat="1" applyFont="1" applyFill="1" applyBorder="1" applyAlignment="1">
      <alignment horizontal="center" vertical="center" wrapText="1"/>
    </xf>
    <xf numFmtId="168" fontId="3" fillId="2" borderId="8" xfId="1" applyNumberFormat="1" applyFont="1" applyFill="1" applyBorder="1" applyAlignment="1">
      <alignment horizontal="center" vertical="center" wrapText="1"/>
    </xf>
    <xf numFmtId="43" fontId="5" fillId="0" borderId="0" xfId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69" fontId="7" fillId="0" borderId="1" xfId="1" applyNumberFormat="1" applyFont="1" applyBorder="1" applyAlignment="1">
      <alignment vertical="center"/>
    </xf>
    <xf numFmtId="1" fontId="7" fillId="0" borderId="1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9" fontId="10" fillId="0" borderId="1" xfId="1" applyNumberFormat="1" applyFont="1" applyBorder="1" applyAlignment="1">
      <alignment vertical="center"/>
    </xf>
    <xf numFmtId="43" fontId="10" fillId="0" borderId="1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9" fontId="12" fillId="0" borderId="0" xfId="1" applyNumberFormat="1" applyFont="1" applyBorder="1" applyAlignment="1">
      <alignment vertical="center"/>
    </xf>
    <xf numFmtId="166" fontId="12" fillId="0" borderId="0" xfId="1" applyNumberFormat="1" applyFont="1" applyBorder="1" applyAlignment="1">
      <alignment vertical="center"/>
    </xf>
    <xf numFmtId="169" fontId="2" fillId="0" borderId="0" xfId="0" applyNumberFormat="1" applyFont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6" fontId="3" fillId="2" borderId="6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3" fillId="2" borderId="8" xfId="0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0" xfId="5" applyFont="1" applyFill="1" applyAlignment="1" applyProtection="1">
      <alignment horizontal="center" vertical="center"/>
    </xf>
    <xf numFmtId="0" fontId="2" fillId="0" borderId="1" xfId="0" applyFont="1" applyBorder="1" applyAlignment="1">
      <alignment vertical="center"/>
    </xf>
    <xf numFmtId="169" fontId="2" fillId="0" borderId="1" xfId="1" applyNumberFormat="1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169" fontId="2" fillId="0" borderId="1" xfId="1" applyNumberFormat="1" applyFont="1" applyBorder="1" applyAlignment="1">
      <alignment horizontal="right" vertical="center"/>
    </xf>
    <xf numFmtId="43" fontId="2" fillId="0" borderId="1" xfId="1" applyFont="1" applyBorder="1" applyAlignment="1">
      <alignment horizontal="right" vertical="center"/>
    </xf>
    <xf numFmtId="43" fontId="2" fillId="0" borderId="1" xfId="1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169" fontId="12" fillId="0" borderId="1" xfId="1" applyNumberFormat="1" applyFont="1" applyBorder="1" applyAlignment="1">
      <alignment vertical="center"/>
    </xf>
    <xf numFmtId="43" fontId="12" fillId="0" borderId="1" xfId="1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6" fontId="3" fillId="2" borderId="6" xfId="1" applyNumberFormat="1" applyFont="1" applyFill="1" applyBorder="1" applyAlignment="1">
      <alignment horizontal="center" vertical="center" wrapText="1"/>
    </xf>
    <xf numFmtId="166" fontId="3" fillId="2" borderId="8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9" fontId="2" fillId="0" borderId="1" xfId="0" applyNumberFormat="1" applyFont="1" applyBorder="1" applyAlignment="1">
      <alignment vertical="center"/>
    </xf>
    <xf numFmtId="169" fontId="7" fillId="0" borderId="1" xfId="0" applyNumberFormat="1" applyFont="1" applyBorder="1" applyAlignment="1">
      <alignment vertical="center"/>
    </xf>
    <xf numFmtId="169" fontId="19" fillId="0" borderId="1" xfId="0" applyNumberFormat="1" applyFont="1" applyBorder="1" applyAlignment="1">
      <alignment vertical="center"/>
    </xf>
    <xf numFmtId="43" fontId="19" fillId="0" borderId="1" xfId="1" applyFont="1" applyBorder="1" applyAlignment="1">
      <alignment vertical="center"/>
    </xf>
    <xf numFmtId="169" fontId="19" fillId="0" borderId="1" xfId="1" applyNumberFormat="1" applyFont="1" applyBorder="1" applyAlignment="1">
      <alignment vertical="center"/>
    </xf>
    <xf numFmtId="43" fontId="19" fillId="0" borderId="1" xfId="1" applyFont="1" applyBorder="1" applyAlignment="1">
      <alignment horizontal="left" vertical="center"/>
    </xf>
    <xf numFmtId="170" fontId="2" fillId="0" borderId="0" xfId="2" applyNumberFormat="1" applyFont="1" applyAlignment="1">
      <alignment vertical="center"/>
    </xf>
    <xf numFmtId="10" fontId="2" fillId="0" borderId="0" xfId="2" applyNumberFormat="1" applyFont="1" applyAlignment="1">
      <alignment vertical="center"/>
    </xf>
  </cellXfs>
  <cellStyles count="6">
    <cellStyle name="Comma" xfId="1" builtinId="3"/>
    <cellStyle name="Comma 2" xfId="3" xr:uid="{5A7E9F88-CF55-430C-8C46-0E0EF5CA74BF}"/>
    <cellStyle name="Comma 3" xfId="4" xr:uid="{0C2BF860-51E5-4ED0-9BD8-F99216F3C07D}"/>
    <cellStyle name="Normal" xfId="0" builtinId="0"/>
    <cellStyle name="Normal 2" xfId="5" xr:uid="{E4507B76-12FB-4352-9A48-22C5C52FFF4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3018C-356D-45E0-A868-4536BB68EFA6}">
  <dimension ref="A3:AF241"/>
  <sheetViews>
    <sheetView tabSelected="1" topLeftCell="A178" zoomScale="140" zoomScaleNormal="140" workbookViewId="0">
      <selection activeCell="F69" sqref="F69"/>
    </sheetView>
  </sheetViews>
  <sheetFormatPr defaultColWidth="12.42578125" defaultRowHeight="18"/>
  <cols>
    <col min="1" max="1" width="4.85546875" style="3" customWidth="1"/>
    <col min="2" max="2" width="49.85546875" style="3" customWidth="1"/>
    <col min="3" max="3" width="12.7109375" style="3" bestFit="1" customWidth="1"/>
    <col min="4" max="4" width="13.42578125" style="3" customWidth="1"/>
    <col min="5" max="5" width="12.7109375" style="3" bestFit="1" customWidth="1"/>
    <col min="6" max="6" width="15.85546875" style="3" customWidth="1"/>
    <col min="7" max="7" width="15.28515625" style="3" customWidth="1"/>
    <col min="8" max="8" width="14" style="3" customWidth="1"/>
    <col min="9" max="9" width="12.85546875" style="3" bestFit="1" customWidth="1"/>
    <col min="10" max="10" width="12" style="3" customWidth="1"/>
    <col min="11" max="256" width="12.42578125" style="3"/>
    <col min="257" max="257" width="4.85546875" style="3" customWidth="1"/>
    <col min="258" max="258" width="49.85546875" style="3" customWidth="1"/>
    <col min="259" max="259" width="12.7109375" style="3" bestFit="1" customWidth="1"/>
    <col min="260" max="260" width="13.42578125" style="3" customWidth="1"/>
    <col min="261" max="261" width="12.7109375" style="3" bestFit="1" customWidth="1"/>
    <col min="262" max="262" width="15.85546875" style="3" customWidth="1"/>
    <col min="263" max="263" width="15.28515625" style="3" customWidth="1"/>
    <col min="264" max="264" width="14" style="3" customWidth="1"/>
    <col min="265" max="265" width="12.85546875" style="3" bestFit="1" customWidth="1"/>
    <col min="266" max="266" width="12" style="3" customWidth="1"/>
    <col min="267" max="512" width="12.42578125" style="3"/>
    <col min="513" max="513" width="4.85546875" style="3" customWidth="1"/>
    <col min="514" max="514" width="49.85546875" style="3" customWidth="1"/>
    <col min="515" max="515" width="12.7109375" style="3" bestFit="1" customWidth="1"/>
    <col min="516" max="516" width="13.42578125" style="3" customWidth="1"/>
    <col min="517" max="517" width="12.7109375" style="3" bestFit="1" customWidth="1"/>
    <col min="518" max="518" width="15.85546875" style="3" customWidth="1"/>
    <col min="519" max="519" width="15.28515625" style="3" customWidth="1"/>
    <col min="520" max="520" width="14" style="3" customWidth="1"/>
    <col min="521" max="521" width="12.85546875" style="3" bestFit="1" customWidth="1"/>
    <col min="522" max="522" width="12" style="3" customWidth="1"/>
    <col min="523" max="768" width="12.42578125" style="3"/>
    <col min="769" max="769" width="4.85546875" style="3" customWidth="1"/>
    <col min="770" max="770" width="49.85546875" style="3" customWidth="1"/>
    <col min="771" max="771" width="12.7109375" style="3" bestFit="1" customWidth="1"/>
    <col min="772" max="772" width="13.42578125" style="3" customWidth="1"/>
    <col min="773" max="773" width="12.7109375" style="3" bestFit="1" customWidth="1"/>
    <col min="774" max="774" width="15.85546875" style="3" customWidth="1"/>
    <col min="775" max="775" width="15.28515625" style="3" customWidth="1"/>
    <col min="776" max="776" width="14" style="3" customWidth="1"/>
    <col min="777" max="777" width="12.85546875" style="3" bestFit="1" customWidth="1"/>
    <col min="778" max="778" width="12" style="3" customWidth="1"/>
    <col min="779" max="1024" width="12.42578125" style="3"/>
    <col min="1025" max="1025" width="4.85546875" style="3" customWidth="1"/>
    <col min="1026" max="1026" width="49.85546875" style="3" customWidth="1"/>
    <col min="1027" max="1027" width="12.7109375" style="3" bestFit="1" customWidth="1"/>
    <col min="1028" max="1028" width="13.42578125" style="3" customWidth="1"/>
    <col min="1029" max="1029" width="12.7109375" style="3" bestFit="1" customWidth="1"/>
    <col min="1030" max="1030" width="15.85546875" style="3" customWidth="1"/>
    <col min="1031" max="1031" width="15.28515625" style="3" customWidth="1"/>
    <col min="1032" max="1032" width="14" style="3" customWidth="1"/>
    <col min="1033" max="1033" width="12.85546875" style="3" bestFit="1" customWidth="1"/>
    <col min="1034" max="1034" width="12" style="3" customWidth="1"/>
    <col min="1035" max="1280" width="12.42578125" style="3"/>
    <col min="1281" max="1281" width="4.85546875" style="3" customWidth="1"/>
    <col min="1282" max="1282" width="49.85546875" style="3" customWidth="1"/>
    <col min="1283" max="1283" width="12.7109375" style="3" bestFit="1" customWidth="1"/>
    <col min="1284" max="1284" width="13.42578125" style="3" customWidth="1"/>
    <col min="1285" max="1285" width="12.7109375" style="3" bestFit="1" customWidth="1"/>
    <col min="1286" max="1286" width="15.85546875" style="3" customWidth="1"/>
    <col min="1287" max="1287" width="15.28515625" style="3" customWidth="1"/>
    <col min="1288" max="1288" width="14" style="3" customWidth="1"/>
    <col min="1289" max="1289" width="12.85546875" style="3" bestFit="1" customWidth="1"/>
    <col min="1290" max="1290" width="12" style="3" customWidth="1"/>
    <col min="1291" max="1536" width="12.42578125" style="3"/>
    <col min="1537" max="1537" width="4.85546875" style="3" customWidth="1"/>
    <col min="1538" max="1538" width="49.85546875" style="3" customWidth="1"/>
    <col min="1539" max="1539" width="12.7109375" style="3" bestFit="1" customWidth="1"/>
    <col min="1540" max="1540" width="13.42578125" style="3" customWidth="1"/>
    <col min="1541" max="1541" width="12.7109375" style="3" bestFit="1" customWidth="1"/>
    <col min="1542" max="1542" width="15.85546875" style="3" customWidth="1"/>
    <col min="1543" max="1543" width="15.28515625" style="3" customWidth="1"/>
    <col min="1544" max="1544" width="14" style="3" customWidth="1"/>
    <col min="1545" max="1545" width="12.85546875" style="3" bestFit="1" customWidth="1"/>
    <col min="1546" max="1546" width="12" style="3" customWidth="1"/>
    <col min="1547" max="1792" width="12.42578125" style="3"/>
    <col min="1793" max="1793" width="4.85546875" style="3" customWidth="1"/>
    <col min="1794" max="1794" width="49.85546875" style="3" customWidth="1"/>
    <col min="1795" max="1795" width="12.7109375" style="3" bestFit="1" customWidth="1"/>
    <col min="1796" max="1796" width="13.42578125" style="3" customWidth="1"/>
    <col min="1797" max="1797" width="12.7109375" style="3" bestFit="1" customWidth="1"/>
    <col min="1798" max="1798" width="15.85546875" style="3" customWidth="1"/>
    <col min="1799" max="1799" width="15.28515625" style="3" customWidth="1"/>
    <col min="1800" max="1800" width="14" style="3" customWidth="1"/>
    <col min="1801" max="1801" width="12.85546875" style="3" bestFit="1" customWidth="1"/>
    <col min="1802" max="1802" width="12" style="3" customWidth="1"/>
    <col min="1803" max="2048" width="12.42578125" style="3"/>
    <col min="2049" max="2049" width="4.85546875" style="3" customWidth="1"/>
    <col min="2050" max="2050" width="49.85546875" style="3" customWidth="1"/>
    <col min="2051" max="2051" width="12.7109375" style="3" bestFit="1" customWidth="1"/>
    <col min="2052" max="2052" width="13.42578125" style="3" customWidth="1"/>
    <col min="2053" max="2053" width="12.7109375" style="3" bestFit="1" customWidth="1"/>
    <col min="2054" max="2054" width="15.85546875" style="3" customWidth="1"/>
    <col min="2055" max="2055" width="15.28515625" style="3" customWidth="1"/>
    <col min="2056" max="2056" width="14" style="3" customWidth="1"/>
    <col min="2057" max="2057" width="12.85546875" style="3" bestFit="1" customWidth="1"/>
    <col min="2058" max="2058" width="12" style="3" customWidth="1"/>
    <col min="2059" max="2304" width="12.42578125" style="3"/>
    <col min="2305" max="2305" width="4.85546875" style="3" customWidth="1"/>
    <col min="2306" max="2306" width="49.85546875" style="3" customWidth="1"/>
    <col min="2307" max="2307" width="12.7109375" style="3" bestFit="1" customWidth="1"/>
    <col min="2308" max="2308" width="13.42578125" style="3" customWidth="1"/>
    <col min="2309" max="2309" width="12.7109375" style="3" bestFit="1" customWidth="1"/>
    <col min="2310" max="2310" width="15.85546875" style="3" customWidth="1"/>
    <col min="2311" max="2311" width="15.28515625" style="3" customWidth="1"/>
    <col min="2312" max="2312" width="14" style="3" customWidth="1"/>
    <col min="2313" max="2313" width="12.85546875" style="3" bestFit="1" customWidth="1"/>
    <col min="2314" max="2314" width="12" style="3" customWidth="1"/>
    <col min="2315" max="2560" width="12.42578125" style="3"/>
    <col min="2561" max="2561" width="4.85546875" style="3" customWidth="1"/>
    <col min="2562" max="2562" width="49.85546875" style="3" customWidth="1"/>
    <col min="2563" max="2563" width="12.7109375" style="3" bestFit="1" customWidth="1"/>
    <col min="2564" max="2564" width="13.42578125" style="3" customWidth="1"/>
    <col min="2565" max="2565" width="12.7109375" style="3" bestFit="1" customWidth="1"/>
    <col min="2566" max="2566" width="15.85546875" style="3" customWidth="1"/>
    <col min="2567" max="2567" width="15.28515625" style="3" customWidth="1"/>
    <col min="2568" max="2568" width="14" style="3" customWidth="1"/>
    <col min="2569" max="2569" width="12.85546875" style="3" bestFit="1" customWidth="1"/>
    <col min="2570" max="2570" width="12" style="3" customWidth="1"/>
    <col min="2571" max="2816" width="12.42578125" style="3"/>
    <col min="2817" max="2817" width="4.85546875" style="3" customWidth="1"/>
    <col min="2818" max="2818" width="49.85546875" style="3" customWidth="1"/>
    <col min="2819" max="2819" width="12.7109375" style="3" bestFit="1" customWidth="1"/>
    <col min="2820" max="2820" width="13.42578125" style="3" customWidth="1"/>
    <col min="2821" max="2821" width="12.7109375" style="3" bestFit="1" customWidth="1"/>
    <col min="2822" max="2822" width="15.85546875" style="3" customWidth="1"/>
    <col min="2823" max="2823" width="15.28515625" style="3" customWidth="1"/>
    <col min="2824" max="2824" width="14" style="3" customWidth="1"/>
    <col min="2825" max="2825" width="12.85546875" style="3" bestFit="1" customWidth="1"/>
    <col min="2826" max="2826" width="12" style="3" customWidth="1"/>
    <col min="2827" max="3072" width="12.42578125" style="3"/>
    <col min="3073" max="3073" width="4.85546875" style="3" customWidth="1"/>
    <col min="3074" max="3074" width="49.85546875" style="3" customWidth="1"/>
    <col min="3075" max="3075" width="12.7109375" style="3" bestFit="1" customWidth="1"/>
    <col min="3076" max="3076" width="13.42578125" style="3" customWidth="1"/>
    <col min="3077" max="3077" width="12.7109375" style="3" bestFit="1" customWidth="1"/>
    <col min="3078" max="3078" width="15.85546875" style="3" customWidth="1"/>
    <col min="3079" max="3079" width="15.28515625" style="3" customWidth="1"/>
    <col min="3080" max="3080" width="14" style="3" customWidth="1"/>
    <col min="3081" max="3081" width="12.85546875" style="3" bestFit="1" customWidth="1"/>
    <col min="3082" max="3082" width="12" style="3" customWidth="1"/>
    <col min="3083" max="3328" width="12.42578125" style="3"/>
    <col min="3329" max="3329" width="4.85546875" style="3" customWidth="1"/>
    <col min="3330" max="3330" width="49.85546875" style="3" customWidth="1"/>
    <col min="3331" max="3331" width="12.7109375" style="3" bestFit="1" customWidth="1"/>
    <col min="3332" max="3332" width="13.42578125" style="3" customWidth="1"/>
    <col min="3333" max="3333" width="12.7109375" style="3" bestFit="1" customWidth="1"/>
    <col min="3334" max="3334" width="15.85546875" style="3" customWidth="1"/>
    <col min="3335" max="3335" width="15.28515625" style="3" customWidth="1"/>
    <col min="3336" max="3336" width="14" style="3" customWidth="1"/>
    <col min="3337" max="3337" width="12.85546875" style="3" bestFit="1" customWidth="1"/>
    <col min="3338" max="3338" width="12" style="3" customWidth="1"/>
    <col min="3339" max="3584" width="12.42578125" style="3"/>
    <col min="3585" max="3585" width="4.85546875" style="3" customWidth="1"/>
    <col min="3586" max="3586" width="49.85546875" style="3" customWidth="1"/>
    <col min="3587" max="3587" width="12.7109375" style="3" bestFit="1" customWidth="1"/>
    <col min="3588" max="3588" width="13.42578125" style="3" customWidth="1"/>
    <col min="3589" max="3589" width="12.7109375" style="3" bestFit="1" customWidth="1"/>
    <col min="3590" max="3590" width="15.85546875" style="3" customWidth="1"/>
    <col min="3591" max="3591" width="15.28515625" style="3" customWidth="1"/>
    <col min="3592" max="3592" width="14" style="3" customWidth="1"/>
    <col min="3593" max="3593" width="12.85546875" style="3" bestFit="1" customWidth="1"/>
    <col min="3594" max="3594" width="12" style="3" customWidth="1"/>
    <col min="3595" max="3840" width="12.42578125" style="3"/>
    <col min="3841" max="3841" width="4.85546875" style="3" customWidth="1"/>
    <col min="3842" max="3842" width="49.85546875" style="3" customWidth="1"/>
    <col min="3843" max="3843" width="12.7109375" style="3" bestFit="1" customWidth="1"/>
    <col min="3844" max="3844" width="13.42578125" style="3" customWidth="1"/>
    <col min="3845" max="3845" width="12.7109375" style="3" bestFit="1" customWidth="1"/>
    <col min="3846" max="3846" width="15.85546875" style="3" customWidth="1"/>
    <col min="3847" max="3847" width="15.28515625" style="3" customWidth="1"/>
    <col min="3848" max="3848" width="14" style="3" customWidth="1"/>
    <col min="3849" max="3849" width="12.85546875" style="3" bestFit="1" customWidth="1"/>
    <col min="3850" max="3850" width="12" style="3" customWidth="1"/>
    <col min="3851" max="4096" width="12.42578125" style="3"/>
    <col min="4097" max="4097" width="4.85546875" style="3" customWidth="1"/>
    <col min="4098" max="4098" width="49.85546875" style="3" customWidth="1"/>
    <col min="4099" max="4099" width="12.7109375" style="3" bestFit="1" customWidth="1"/>
    <col min="4100" max="4100" width="13.42578125" style="3" customWidth="1"/>
    <col min="4101" max="4101" width="12.7109375" style="3" bestFit="1" customWidth="1"/>
    <col min="4102" max="4102" width="15.85546875" style="3" customWidth="1"/>
    <col min="4103" max="4103" width="15.28515625" style="3" customWidth="1"/>
    <col min="4104" max="4104" width="14" style="3" customWidth="1"/>
    <col min="4105" max="4105" width="12.85546875" style="3" bestFit="1" customWidth="1"/>
    <col min="4106" max="4106" width="12" style="3" customWidth="1"/>
    <col min="4107" max="4352" width="12.42578125" style="3"/>
    <col min="4353" max="4353" width="4.85546875" style="3" customWidth="1"/>
    <col min="4354" max="4354" width="49.85546875" style="3" customWidth="1"/>
    <col min="4355" max="4355" width="12.7109375" style="3" bestFit="1" customWidth="1"/>
    <col min="4356" max="4356" width="13.42578125" style="3" customWidth="1"/>
    <col min="4357" max="4357" width="12.7109375" style="3" bestFit="1" customWidth="1"/>
    <col min="4358" max="4358" width="15.85546875" style="3" customWidth="1"/>
    <col min="4359" max="4359" width="15.28515625" style="3" customWidth="1"/>
    <col min="4360" max="4360" width="14" style="3" customWidth="1"/>
    <col min="4361" max="4361" width="12.85546875" style="3" bestFit="1" customWidth="1"/>
    <col min="4362" max="4362" width="12" style="3" customWidth="1"/>
    <col min="4363" max="4608" width="12.42578125" style="3"/>
    <col min="4609" max="4609" width="4.85546875" style="3" customWidth="1"/>
    <col min="4610" max="4610" width="49.85546875" style="3" customWidth="1"/>
    <col min="4611" max="4611" width="12.7109375" style="3" bestFit="1" customWidth="1"/>
    <col min="4612" max="4612" width="13.42578125" style="3" customWidth="1"/>
    <col min="4613" max="4613" width="12.7109375" style="3" bestFit="1" customWidth="1"/>
    <col min="4614" max="4614" width="15.85546875" style="3" customWidth="1"/>
    <col min="4615" max="4615" width="15.28515625" style="3" customWidth="1"/>
    <col min="4616" max="4616" width="14" style="3" customWidth="1"/>
    <col min="4617" max="4617" width="12.85546875" style="3" bestFit="1" customWidth="1"/>
    <col min="4618" max="4618" width="12" style="3" customWidth="1"/>
    <col min="4619" max="4864" width="12.42578125" style="3"/>
    <col min="4865" max="4865" width="4.85546875" style="3" customWidth="1"/>
    <col min="4866" max="4866" width="49.85546875" style="3" customWidth="1"/>
    <col min="4867" max="4867" width="12.7109375" style="3" bestFit="1" customWidth="1"/>
    <col min="4868" max="4868" width="13.42578125" style="3" customWidth="1"/>
    <col min="4869" max="4869" width="12.7109375" style="3" bestFit="1" customWidth="1"/>
    <col min="4870" max="4870" width="15.85546875" style="3" customWidth="1"/>
    <col min="4871" max="4871" width="15.28515625" style="3" customWidth="1"/>
    <col min="4872" max="4872" width="14" style="3" customWidth="1"/>
    <col min="4873" max="4873" width="12.85546875" style="3" bestFit="1" customWidth="1"/>
    <col min="4874" max="4874" width="12" style="3" customWidth="1"/>
    <col min="4875" max="5120" width="12.42578125" style="3"/>
    <col min="5121" max="5121" width="4.85546875" style="3" customWidth="1"/>
    <col min="5122" max="5122" width="49.85546875" style="3" customWidth="1"/>
    <col min="5123" max="5123" width="12.7109375" style="3" bestFit="1" customWidth="1"/>
    <col min="5124" max="5124" width="13.42578125" style="3" customWidth="1"/>
    <col min="5125" max="5125" width="12.7109375" style="3" bestFit="1" customWidth="1"/>
    <col min="5126" max="5126" width="15.85546875" style="3" customWidth="1"/>
    <col min="5127" max="5127" width="15.28515625" style="3" customWidth="1"/>
    <col min="5128" max="5128" width="14" style="3" customWidth="1"/>
    <col min="5129" max="5129" width="12.85546875" style="3" bestFit="1" customWidth="1"/>
    <col min="5130" max="5130" width="12" style="3" customWidth="1"/>
    <col min="5131" max="5376" width="12.42578125" style="3"/>
    <col min="5377" max="5377" width="4.85546875" style="3" customWidth="1"/>
    <col min="5378" max="5378" width="49.85546875" style="3" customWidth="1"/>
    <col min="5379" max="5379" width="12.7109375" style="3" bestFit="1" customWidth="1"/>
    <col min="5380" max="5380" width="13.42578125" style="3" customWidth="1"/>
    <col min="5381" max="5381" width="12.7109375" style="3" bestFit="1" customWidth="1"/>
    <col min="5382" max="5382" width="15.85546875" style="3" customWidth="1"/>
    <col min="5383" max="5383" width="15.28515625" style="3" customWidth="1"/>
    <col min="5384" max="5384" width="14" style="3" customWidth="1"/>
    <col min="5385" max="5385" width="12.85546875" style="3" bestFit="1" customWidth="1"/>
    <col min="5386" max="5386" width="12" style="3" customWidth="1"/>
    <col min="5387" max="5632" width="12.42578125" style="3"/>
    <col min="5633" max="5633" width="4.85546875" style="3" customWidth="1"/>
    <col min="5634" max="5634" width="49.85546875" style="3" customWidth="1"/>
    <col min="5635" max="5635" width="12.7109375" style="3" bestFit="1" customWidth="1"/>
    <col min="5636" max="5636" width="13.42578125" style="3" customWidth="1"/>
    <col min="5637" max="5637" width="12.7109375" style="3" bestFit="1" customWidth="1"/>
    <col min="5638" max="5638" width="15.85546875" style="3" customWidth="1"/>
    <col min="5639" max="5639" width="15.28515625" style="3" customWidth="1"/>
    <col min="5640" max="5640" width="14" style="3" customWidth="1"/>
    <col min="5641" max="5641" width="12.85546875" style="3" bestFit="1" customWidth="1"/>
    <col min="5642" max="5642" width="12" style="3" customWidth="1"/>
    <col min="5643" max="5888" width="12.42578125" style="3"/>
    <col min="5889" max="5889" width="4.85546875" style="3" customWidth="1"/>
    <col min="5890" max="5890" width="49.85546875" style="3" customWidth="1"/>
    <col min="5891" max="5891" width="12.7109375" style="3" bestFit="1" customWidth="1"/>
    <col min="5892" max="5892" width="13.42578125" style="3" customWidth="1"/>
    <col min="5893" max="5893" width="12.7109375" style="3" bestFit="1" customWidth="1"/>
    <col min="5894" max="5894" width="15.85546875" style="3" customWidth="1"/>
    <col min="5895" max="5895" width="15.28515625" style="3" customWidth="1"/>
    <col min="5896" max="5896" width="14" style="3" customWidth="1"/>
    <col min="5897" max="5897" width="12.85546875" style="3" bestFit="1" customWidth="1"/>
    <col min="5898" max="5898" width="12" style="3" customWidth="1"/>
    <col min="5899" max="6144" width="12.42578125" style="3"/>
    <col min="6145" max="6145" width="4.85546875" style="3" customWidth="1"/>
    <col min="6146" max="6146" width="49.85546875" style="3" customWidth="1"/>
    <col min="6147" max="6147" width="12.7109375" style="3" bestFit="1" customWidth="1"/>
    <col min="6148" max="6148" width="13.42578125" style="3" customWidth="1"/>
    <col min="6149" max="6149" width="12.7109375" style="3" bestFit="1" customWidth="1"/>
    <col min="6150" max="6150" width="15.85546875" style="3" customWidth="1"/>
    <col min="6151" max="6151" width="15.28515625" style="3" customWidth="1"/>
    <col min="6152" max="6152" width="14" style="3" customWidth="1"/>
    <col min="6153" max="6153" width="12.85546875" style="3" bestFit="1" customWidth="1"/>
    <col min="6154" max="6154" width="12" style="3" customWidth="1"/>
    <col min="6155" max="6400" width="12.42578125" style="3"/>
    <col min="6401" max="6401" width="4.85546875" style="3" customWidth="1"/>
    <col min="6402" max="6402" width="49.85546875" style="3" customWidth="1"/>
    <col min="6403" max="6403" width="12.7109375" style="3" bestFit="1" customWidth="1"/>
    <col min="6404" max="6404" width="13.42578125" style="3" customWidth="1"/>
    <col min="6405" max="6405" width="12.7109375" style="3" bestFit="1" customWidth="1"/>
    <col min="6406" max="6406" width="15.85546875" style="3" customWidth="1"/>
    <col min="6407" max="6407" width="15.28515625" style="3" customWidth="1"/>
    <col min="6408" max="6408" width="14" style="3" customWidth="1"/>
    <col min="6409" max="6409" width="12.85546875" style="3" bestFit="1" customWidth="1"/>
    <col min="6410" max="6410" width="12" style="3" customWidth="1"/>
    <col min="6411" max="6656" width="12.42578125" style="3"/>
    <col min="6657" max="6657" width="4.85546875" style="3" customWidth="1"/>
    <col min="6658" max="6658" width="49.85546875" style="3" customWidth="1"/>
    <col min="6659" max="6659" width="12.7109375" style="3" bestFit="1" customWidth="1"/>
    <col min="6660" max="6660" width="13.42578125" style="3" customWidth="1"/>
    <col min="6661" max="6661" width="12.7109375" style="3" bestFit="1" customWidth="1"/>
    <col min="6662" max="6662" width="15.85546875" style="3" customWidth="1"/>
    <col min="6663" max="6663" width="15.28515625" style="3" customWidth="1"/>
    <col min="6664" max="6664" width="14" style="3" customWidth="1"/>
    <col min="6665" max="6665" width="12.85546875" style="3" bestFit="1" customWidth="1"/>
    <col min="6666" max="6666" width="12" style="3" customWidth="1"/>
    <col min="6667" max="6912" width="12.42578125" style="3"/>
    <col min="6913" max="6913" width="4.85546875" style="3" customWidth="1"/>
    <col min="6914" max="6914" width="49.85546875" style="3" customWidth="1"/>
    <col min="6915" max="6915" width="12.7109375" style="3" bestFit="1" customWidth="1"/>
    <col min="6916" max="6916" width="13.42578125" style="3" customWidth="1"/>
    <col min="6917" max="6917" width="12.7109375" style="3" bestFit="1" customWidth="1"/>
    <col min="6918" max="6918" width="15.85546875" style="3" customWidth="1"/>
    <col min="6919" max="6919" width="15.28515625" style="3" customWidth="1"/>
    <col min="6920" max="6920" width="14" style="3" customWidth="1"/>
    <col min="6921" max="6921" width="12.85546875" style="3" bestFit="1" customWidth="1"/>
    <col min="6922" max="6922" width="12" style="3" customWidth="1"/>
    <col min="6923" max="7168" width="12.42578125" style="3"/>
    <col min="7169" max="7169" width="4.85546875" style="3" customWidth="1"/>
    <col min="7170" max="7170" width="49.85546875" style="3" customWidth="1"/>
    <col min="7171" max="7171" width="12.7109375" style="3" bestFit="1" customWidth="1"/>
    <col min="7172" max="7172" width="13.42578125" style="3" customWidth="1"/>
    <col min="7173" max="7173" width="12.7109375" style="3" bestFit="1" customWidth="1"/>
    <col min="7174" max="7174" width="15.85546875" style="3" customWidth="1"/>
    <col min="7175" max="7175" width="15.28515625" style="3" customWidth="1"/>
    <col min="7176" max="7176" width="14" style="3" customWidth="1"/>
    <col min="7177" max="7177" width="12.85546875" style="3" bestFit="1" customWidth="1"/>
    <col min="7178" max="7178" width="12" style="3" customWidth="1"/>
    <col min="7179" max="7424" width="12.42578125" style="3"/>
    <col min="7425" max="7425" width="4.85546875" style="3" customWidth="1"/>
    <col min="7426" max="7426" width="49.85546875" style="3" customWidth="1"/>
    <col min="7427" max="7427" width="12.7109375" style="3" bestFit="1" customWidth="1"/>
    <col min="7428" max="7428" width="13.42578125" style="3" customWidth="1"/>
    <col min="7429" max="7429" width="12.7109375" style="3" bestFit="1" customWidth="1"/>
    <col min="7430" max="7430" width="15.85546875" style="3" customWidth="1"/>
    <col min="7431" max="7431" width="15.28515625" style="3" customWidth="1"/>
    <col min="7432" max="7432" width="14" style="3" customWidth="1"/>
    <col min="7433" max="7433" width="12.85546875" style="3" bestFit="1" customWidth="1"/>
    <col min="7434" max="7434" width="12" style="3" customWidth="1"/>
    <col min="7435" max="7680" width="12.42578125" style="3"/>
    <col min="7681" max="7681" width="4.85546875" style="3" customWidth="1"/>
    <col min="7682" max="7682" width="49.85546875" style="3" customWidth="1"/>
    <col min="7683" max="7683" width="12.7109375" style="3" bestFit="1" customWidth="1"/>
    <col min="7684" max="7684" width="13.42578125" style="3" customWidth="1"/>
    <col min="7685" max="7685" width="12.7109375" style="3" bestFit="1" customWidth="1"/>
    <col min="7686" max="7686" width="15.85546875" style="3" customWidth="1"/>
    <col min="7687" max="7687" width="15.28515625" style="3" customWidth="1"/>
    <col min="7688" max="7688" width="14" style="3" customWidth="1"/>
    <col min="7689" max="7689" width="12.85546875" style="3" bestFit="1" customWidth="1"/>
    <col min="7690" max="7690" width="12" style="3" customWidth="1"/>
    <col min="7691" max="7936" width="12.42578125" style="3"/>
    <col min="7937" max="7937" width="4.85546875" style="3" customWidth="1"/>
    <col min="7938" max="7938" width="49.85546875" style="3" customWidth="1"/>
    <col min="7939" max="7939" width="12.7109375" style="3" bestFit="1" customWidth="1"/>
    <col min="7940" max="7940" width="13.42578125" style="3" customWidth="1"/>
    <col min="7941" max="7941" width="12.7109375" style="3" bestFit="1" customWidth="1"/>
    <col min="7942" max="7942" width="15.85546875" style="3" customWidth="1"/>
    <col min="7943" max="7943" width="15.28515625" style="3" customWidth="1"/>
    <col min="7944" max="7944" width="14" style="3" customWidth="1"/>
    <col min="7945" max="7945" width="12.85546875" style="3" bestFit="1" customWidth="1"/>
    <col min="7946" max="7946" width="12" style="3" customWidth="1"/>
    <col min="7947" max="8192" width="12.42578125" style="3"/>
    <col min="8193" max="8193" width="4.85546875" style="3" customWidth="1"/>
    <col min="8194" max="8194" width="49.85546875" style="3" customWidth="1"/>
    <col min="8195" max="8195" width="12.7109375" style="3" bestFit="1" customWidth="1"/>
    <col min="8196" max="8196" width="13.42578125" style="3" customWidth="1"/>
    <col min="8197" max="8197" width="12.7109375" style="3" bestFit="1" customWidth="1"/>
    <col min="8198" max="8198" width="15.85546875" style="3" customWidth="1"/>
    <col min="8199" max="8199" width="15.28515625" style="3" customWidth="1"/>
    <col min="8200" max="8200" width="14" style="3" customWidth="1"/>
    <col min="8201" max="8201" width="12.85546875" style="3" bestFit="1" customWidth="1"/>
    <col min="8202" max="8202" width="12" style="3" customWidth="1"/>
    <col min="8203" max="8448" width="12.42578125" style="3"/>
    <col min="8449" max="8449" width="4.85546875" style="3" customWidth="1"/>
    <col min="8450" max="8450" width="49.85546875" style="3" customWidth="1"/>
    <col min="8451" max="8451" width="12.7109375" style="3" bestFit="1" customWidth="1"/>
    <col min="8452" max="8452" width="13.42578125" style="3" customWidth="1"/>
    <col min="8453" max="8453" width="12.7109375" style="3" bestFit="1" customWidth="1"/>
    <col min="8454" max="8454" width="15.85546875" style="3" customWidth="1"/>
    <col min="8455" max="8455" width="15.28515625" style="3" customWidth="1"/>
    <col min="8456" max="8456" width="14" style="3" customWidth="1"/>
    <col min="8457" max="8457" width="12.85546875" style="3" bestFit="1" customWidth="1"/>
    <col min="8458" max="8458" width="12" style="3" customWidth="1"/>
    <col min="8459" max="8704" width="12.42578125" style="3"/>
    <col min="8705" max="8705" width="4.85546875" style="3" customWidth="1"/>
    <col min="8706" max="8706" width="49.85546875" style="3" customWidth="1"/>
    <col min="8707" max="8707" width="12.7109375" style="3" bestFit="1" customWidth="1"/>
    <col min="8708" max="8708" width="13.42578125" style="3" customWidth="1"/>
    <col min="8709" max="8709" width="12.7109375" style="3" bestFit="1" customWidth="1"/>
    <col min="8710" max="8710" width="15.85546875" style="3" customWidth="1"/>
    <col min="8711" max="8711" width="15.28515625" style="3" customWidth="1"/>
    <col min="8712" max="8712" width="14" style="3" customWidth="1"/>
    <col min="8713" max="8713" width="12.85546875" style="3" bestFit="1" customWidth="1"/>
    <col min="8714" max="8714" width="12" style="3" customWidth="1"/>
    <col min="8715" max="8960" width="12.42578125" style="3"/>
    <col min="8961" max="8961" width="4.85546875" style="3" customWidth="1"/>
    <col min="8962" max="8962" width="49.85546875" style="3" customWidth="1"/>
    <col min="8963" max="8963" width="12.7109375" style="3" bestFit="1" customWidth="1"/>
    <col min="8964" max="8964" width="13.42578125" style="3" customWidth="1"/>
    <col min="8965" max="8965" width="12.7109375" style="3" bestFit="1" customWidth="1"/>
    <col min="8966" max="8966" width="15.85546875" style="3" customWidth="1"/>
    <col min="8967" max="8967" width="15.28515625" style="3" customWidth="1"/>
    <col min="8968" max="8968" width="14" style="3" customWidth="1"/>
    <col min="8969" max="8969" width="12.85546875" style="3" bestFit="1" customWidth="1"/>
    <col min="8970" max="8970" width="12" style="3" customWidth="1"/>
    <col min="8971" max="9216" width="12.42578125" style="3"/>
    <col min="9217" max="9217" width="4.85546875" style="3" customWidth="1"/>
    <col min="9218" max="9218" width="49.85546875" style="3" customWidth="1"/>
    <col min="9219" max="9219" width="12.7109375" style="3" bestFit="1" customWidth="1"/>
    <col min="9220" max="9220" width="13.42578125" style="3" customWidth="1"/>
    <col min="9221" max="9221" width="12.7109375" style="3" bestFit="1" customWidth="1"/>
    <col min="9222" max="9222" width="15.85546875" style="3" customWidth="1"/>
    <col min="9223" max="9223" width="15.28515625" style="3" customWidth="1"/>
    <col min="9224" max="9224" width="14" style="3" customWidth="1"/>
    <col min="9225" max="9225" width="12.85546875" style="3" bestFit="1" customWidth="1"/>
    <col min="9226" max="9226" width="12" style="3" customWidth="1"/>
    <col min="9227" max="9472" width="12.42578125" style="3"/>
    <col min="9473" max="9473" width="4.85546875" style="3" customWidth="1"/>
    <col min="9474" max="9474" width="49.85546875" style="3" customWidth="1"/>
    <col min="9475" max="9475" width="12.7109375" style="3" bestFit="1" customWidth="1"/>
    <col min="9476" max="9476" width="13.42578125" style="3" customWidth="1"/>
    <col min="9477" max="9477" width="12.7109375" style="3" bestFit="1" customWidth="1"/>
    <col min="9478" max="9478" width="15.85546875" style="3" customWidth="1"/>
    <col min="9479" max="9479" width="15.28515625" style="3" customWidth="1"/>
    <col min="9480" max="9480" width="14" style="3" customWidth="1"/>
    <col min="9481" max="9481" width="12.85546875" style="3" bestFit="1" customWidth="1"/>
    <col min="9482" max="9482" width="12" style="3" customWidth="1"/>
    <col min="9483" max="9728" width="12.42578125" style="3"/>
    <col min="9729" max="9729" width="4.85546875" style="3" customWidth="1"/>
    <col min="9730" max="9730" width="49.85546875" style="3" customWidth="1"/>
    <col min="9731" max="9731" width="12.7109375" style="3" bestFit="1" customWidth="1"/>
    <col min="9732" max="9732" width="13.42578125" style="3" customWidth="1"/>
    <col min="9733" max="9733" width="12.7109375" style="3" bestFit="1" customWidth="1"/>
    <col min="9734" max="9734" width="15.85546875" style="3" customWidth="1"/>
    <col min="9735" max="9735" width="15.28515625" style="3" customWidth="1"/>
    <col min="9736" max="9736" width="14" style="3" customWidth="1"/>
    <col min="9737" max="9737" width="12.85546875" style="3" bestFit="1" customWidth="1"/>
    <col min="9738" max="9738" width="12" style="3" customWidth="1"/>
    <col min="9739" max="9984" width="12.42578125" style="3"/>
    <col min="9985" max="9985" width="4.85546875" style="3" customWidth="1"/>
    <col min="9986" max="9986" width="49.85546875" style="3" customWidth="1"/>
    <col min="9987" max="9987" width="12.7109375" style="3" bestFit="1" customWidth="1"/>
    <col min="9988" max="9988" width="13.42578125" style="3" customWidth="1"/>
    <col min="9989" max="9989" width="12.7109375" style="3" bestFit="1" customWidth="1"/>
    <col min="9990" max="9990" width="15.85546875" style="3" customWidth="1"/>
    <col min="9991" max="9991" width="15.28515625" style="3" customWidth="1"/>
    <col min="9992" max="9992" width="14" style="3" customWidth="1"/>
    <col min="9993" max="9993" width="12.85546875" style="3" bestFit="1" customWidth="1"/>
    <col min="9994" max="9994" width="12" style="3" customWidth="1"/>
    <col min="9995" max="10240" width="12.42578125" style="3"/>
    <col min="10241" max="10241" width="4.85546875" style="3" customWidth="1"/>
    <col min="10242" max="10242" width="49.85546875" style="3" customWidth="1"/>
    <col min="10243" max="10243" width="12.7109375" style="3" bestFit="1" customWidth="1"/>
    <col min="10244" max="10244" width="13.42578125" style="3" customWidth="1"/>
    <col min="10245" max="10245" width="12.7109375" style="3" bestFit="1" customWidth="1"/>
    <col min="10246" max="10246" width="15.85546875" style="3" customWidth="1"/>
    <col min="10247" max="10247" width="15.28515625" style="3" customWidth="1"/>
    <col min="10248" max="10248" width="14" style="3" customWidth="1"/>
    <col min="10249" max="10249" width="12.85546875" style="3" bestFit="1" customWidth="1"/>
    <col min="10250" max="10250" width="12" style="3" customWidth="1"/>
    <col min="10251" max="10496" width="12.42578125" style="3"/>
    <col min="10497" max="10497" width="4.85546875" style="3" customWidth="1"/>
    <col min="10498" max="10498" width="49.85546875" style="3" customWidth="1"/>
    <col min="10499" max="10499" width="12.7109375" style="3" bestFit="1" customWidth="1"/>
    <col min="10500" max="10500" width="13.42578125" style="3" customWidth="1"/>
    <col min="10501" max="10501" width="12.7109375" style="3" bestFit="1" customWidth="1"/>
    <col min="10502" max="10502" width="15.85546875" style="3" customWidth="1"/>
    <col min="10503" max="10503" width="15.28515625" style="3" customWidth="1"/>
    <col min="10504" max="10504" width="14" style="3" customWidth="1"/>
    <col min="10505" max="10505" width="12.85546875" style="3" bestFit="1" customWidth="1"/>
    <col min="10506" max="10506" width="12" style="3" customWidth="1"/>
    <col min="10507" max="10752" width="12.42578125" style="3"/>
    <col min="10753" max="10753" width="4.85546875" style="3" customWidth="1"/>
    <col min="10754" max="10754" width="49.85546875" style="3" customWidth="1"/>
    <col min="10755" max="10755" width="12.7109375" style="3" bestFit="1" customWidth="1"/>
    <col min="10756" max="10756" width="13.42578125" style="3" customWidth="1"/>
    <col min="10757" max="10757" width="12.7109375" style="3" bestFit="1" customWidth="1"/>
    <col min="10758" max="10758" width="15.85546875" style="3" customWidth="1"/>
    <col min="10759" max="10759" width="15.28515625" style="3" customWidth="1"/>
    <col min="10760" max="10760" width="14" style="3" customWidth="1"/>
    <col min="10761" max="10761" width="12.85546875" style="3" bestFit="1" customWidth="1"/>
    <col min="10762" max="10762" width="12" style="3" customWidth="1"/>
    <col min="10763" max="11008" width="12.42578125" style="3"/>
    <col min="11009" max="11009" width="4.85546875" style="3" customWidth="1"/>
    <col min="11010" max="11010" width="49.85546875" style="3" customWidth="1"/>
    <col min="11011" max="11011" width="12.7109375" style="3" bestFit="1" customWidth="1"/>
    <col min="11012" max="11012" width="13.42578125" style="3" customWidth="1"/>
    <col min="11013" max="11013" width="12.7109375" style="3" bestFit="1" customWidth="1"/>
    <col min="11014" max="11014" width="15.85546875" style="3" customWidth="1"/>
    <col min="11015" max="11015" width="15.28515625" style="3" customWidth="1"/>
    <col min="11016" max="11016" width="14" style="3" customWidth="1"/>
    <col min="11017" max="11017" width="12.85546875" style="3" bestFit="1" customWidth="1"/>
    <col min="11018" max="11018" width="12" style="3" customWidth="1"/>
    <col min="11019" max="11264" width="12.42578125" style="3"/>
    <col min="11265" max="11265" width="4.85546875" style="3" customWidth="1"/>
    <col min="11266" max="11266" width="49.85546875" style="3" customWidth="1"/>
    <col min="11267" max="11267" width="12.7109375" style="3" bestFit="1" customWidth="1"/>
    <col min="11268" max="11268" width="13.42578125" style="3" customWidth="1"/>
    <col min="11269" max="11269" width="12.7109375" style="3" bestFit="1" customWidth="1"/>
    <col min="11270" max="11270" width="15.85546875" style="3" customWidth="1"/>
    <col min="11271" max="11271" width="15.28515625" style="3" customWidth="1"/>
    <col min="11272" max="11272" width="14" style="3" customWidth="1"/>
    <col min="11273" max="11273" width="12.85546875" style="3" bestFit="1" customWidth="1"/>
    <col min="11274" max="11274" width="12" style="3" customWidth="1"/>
    <col min="11275" max="11520" width="12.42578125" style="3"/>
    <col min="11521" max="11521" width="4.85546875" style="3" customWidth="1"/>
    <col min="11522" max="11522" width="49.85546875" style="3" customWidth="1"/>
    <col min="11523" max="11523" width="12.7109375" style="3" bestFit="1" customWidth="1"/>
    <col min="11524" max="11524" width="13.42578125" style="3" customWidth="1"/>
    <col min="11525" max="11525" width="12.7109375" style="3" bestFit="1" customWidth="1"/>
    <col min="11526" max="11526" width="15.85546875" style="3" customWidth="1"/>
    <col min="11527" max="11527" width="15.28515625" style="3" customWidth="1"/>
    <col min="11528" max="11528" width="14" style="3" customWidth="1"/>
    <col min="11529" max="11529" width="12.85546875" style="3" bestFit="1" customWidth="1"/>
    <col min="11530" max="11530" width="12" style="3" customWidth="1"/>
    <col min="11531" max="11776" width="12.42578125" style="3"/>
    <col min="11777" max="11777" width="4.85546875" style="3" customWidth="1"/>
    <col min="11778" max="11778" width="49.85546875" style="3" customWidth="1"/>
    <col min="11779" max="11779" width="12.7109375" style="3" bestFit="1" customWidth="1"/>
    <col min="11780" max="11780" width="13.42578125" style="3" customWidth="1"/>
    <col min="11781" max="11781" width="12.7109375" style="3" bestFit="1" customWidth="1"/>
    <col min="11782" max="11782" width="15.85546875" style="3" customWidth="1"/>
    <col min="11783" max="11783" width="15.28515625" style="3" customWidth="1"/>
    <col min="11784" max="11784" width="14" style="3" customWidth="1"/>
    <col min="11785" max="11785" width="12.85546875" style="3" bestFit="1" customWidth="1"/>
    <col min="11786" max="11786" width="12" style="3" customWidth="1"/>
    <col min="11787" max="12032" width="12.42578125" style="3"/>
    <col min="12033" max="12033" width="4.85546875" style="3" customWidth="1"/>
    <col min="12034" max="12034" width="49.85546875" style="3" customWidth="1"/>
    <col min="12035" max="12035" width="12.7109375" style="3" bestFit="1" customWidth="1"/>
    <col min="12036" max="12036" width="13.42578125" style="3" customWidth="1"/>
    <col min="12037" max="12037" width="12.7109375" style="3" bestFit="1" customWidth="1"/>
    <col min="12038" max="12038" width="15.85546875" style="3" customWidth="1"/>
    <col min="12039" max="12039" width="15.28515625" style="3" customWidth="1"/>
    <col min="12040" max="12040" width="14" style="3" customWidth="1"/>
    <col min="12041" max="12041" width="12.85546875" style="3" bestFit="1" customWidth="1"/>
    <col min="12042" max="12042" width="12" style="3" customWidth="1"/>
    <col min="12043" max="12288" width="12.42578125" style="3"/>
    <col min="12289" max="12289" width="4.85546875" style="3" customWidth="1"/>
    <col min="12290" max="12290" width="49.85546875" style="3" customWidth="1"/>
    <col min="12291" max="12291" width="12.7109375" style="3" bestFit="1" customWidth="1"/>
    <col min="12292" max="12292" width="13.42578125" style="3" customWidth="1"/>
    <col min="12293" max="12293" width="12.7109375" style="3" bestFit="1" customWidth="1"/>
    <col min="12294" max="12294" width="15.85546875" style="3" customWidth="1"/>
    <col min="12295" max="12295" width="15.28515625" style="3" customWidth="1"/>
    <col min="12296" max="12296" width="14" style="3" customWidth="1"/>
    <col min="12297" max="12297" width="12.85546875" style="3" bestFit="1" customWidth="1"/>
    <col min="12298" max="12298" width="12" style="3" customWidth="1"/>
    <col min="12299" max="12544" width="12.42578125" style="3"/>
    <col min="12545" max="12545" width="4.85546875" style="3" customWidth="1"/>
    <col min="12546" max="12546" width="49.85546875" style="3" customWidth="1"/>
    <col min="12547" max="12547" width="12.7109375" style="3" bestFit="1" customWidth="1"/>
    <col min="12548" max="12548" width="13.42578125" style="3" customWidth="1"/>
    <col min="12549" max="12549" width="12.7109375" style="3" bestFit="1" customWidth="1"/>
    <col min="12550" max="12550" width="15.85546875" style="3" customWidth="1"/>
    <col min="12551" max="12551" width="15.28515625" style="3" customWidth="1"/>
    <col min="12552" max="12552" width="14" style="3" customWidth="1"/>
    <col min="12553" max="12553" width="12.85546875" style="3" bestFit="1" customWidth="1"/>
    <col min="12554" max="12554" width="12" style="3" customWidth="1"/>
    <col min="12555" max="12800" width="12.42578125" style="3"/>
    <col min="12801" max="12801" width="4.85546875" style="3" customWidth="1"/>
    <col min="12802" max="12802" width="49.85546875" style="3" customWidth="1"/>
    <col min="12803" max="12803" width="12.7109375" style="3" bestFit="1" customWidth="1"/>
    <col min="12804" max="12804" width="13.42578125" style="3" customWidth="1"/>
    <col min="12805" max="12805" width="12.7109375" style="3" bestFit="1" customWidth="1"/>
    <col min="12806" max="12806" width="15.85546875" style="3" customWidth="1"/>
    <col min="12807" max="12807" width="15.28515625" style="3" customWidth="1"/>
    <col min="12808" max="12808" width="14" style="3" customWidth="1"/>
    <col min="12809" max="12809" width="12.85546875" style="3" bestFit="1" customWidth="1"/>
    <col min="12810" max="12810" width="12" style="3" customWidth="1"/>
    <col min="12811" max="13056" width="12.42578125" style="3"/>
    <col min="13057" max="13057" width="4.85546875" style="3" customWidth="1"/>
    <col min="13058" max="13058" width="49.85546875" style="3" customWidth="1"/>
    <col min="13059" max="13059" width="12.7109375" style="3" bestFit="1" customWidth="1"/>
    <col min="13060" max="13060" width="13.42578125" style="3" customWidth="1"/>
    <col min="13061" max="13061" width="12.7109375" style="3" bestFit="1" customWidth="1"/>
    <col min="13062" max="13062" width="15.85546875" style="3" customWidth="1"/>
    <col min="13063" max="13063" width="15.28515625" style="3" customWidth="1"/>
    <col min="13064" max="13064" width="14" style="3" customWidth="1"/>
    <col min="13065" max="13065" width="12.85546875" style="3" bestFit="1" customWidth="1"/>
    <col min="13066" max="13066" width="12" style="3" customWidth="1"/>
    <col min="13067" max="13312" width="12.42578125" style="3"/>
    <col min="13313" max="13313" width="4.85546875" style="3" customWidth="1"/>
    <col min="13314" max="13314" width="49.85546875" style="3" customWidth="1"/>
    <col min="13315" max="13315" width="12.7109375" style="3" bestFit="1" customWidth="1"/>
    <col min="13316" max="13316" width="13.42578125" style="3" customWidth="1"/>
    <col min="13317" max="13317" width="12.7109375" style="3" bestFit="1" customWidth="1"/>
    <col min="13318" max="13318" width="15.85546875" style="3" customWidth="1"/>
    <col min="13319" max="13319" width="15.28515625" style="3" customWidth="1"/>
    <col min="13320" max="13320" width="14" style="3" customWidth="1"/>
    <col min="13321" max="13321" width="12.85546875" style="3" bestFit="1" customWidth="1"/>
    <col min="13322" max="13322" width="12" style="3" customWidth="1"/>
    <col min="13323" max="13568" width="12.42578125" style="3"/>
    <col min="13569" max="13569" width="4.85546875" style="3" customWidth="1"/>
    <col min="13570" max="13570" width="49.85546875" style="3" customWidth="1"/>
    <col min="13571" max="13571" width="12.7109375" style="3" bestFit="1" customWidth="1"/>
    <col min="13572" max="13572" width="13.42578125" style="3" customWidth="1"/>
    <col min="13573" max="13573" width="12.7109375" style="3" bestFit="1" customWidth="1"/>
    <col min="13574" max="13574" width="15.85546875" style="3" customWidth="1"/>
    <col min="13575" max="13575" width="15.28515625" style="3" customWidth="1"/>
    <col min="13576" max="13576" width="14" style="3" customWidth="1"/>
    <col min="13577" max="13577" width="12.85546875" style="3" bestFit="1" customWidth="1"/>
    <col min="13578" max="13578" width="12" style="3" customWidth="1"/>
    <col min="13579" max="13824" width="12.42578125" style="3"/>
    <col min="13825" max="13825" width="4.85546875" style="3" customWidth="1"/>
    <col min="13826" max="13826" width="49.85546875" style="3" customWidth="1"/>
    <col min="13827" max="13827" width="12.7109375" style="3" bestFit="1" customWidth="1"/>
    <col min="13828" max="13828" width="13.42578125" style="3" customWidth="1"/>
    <col min="13829" max="13829" width="12.7109375" style="3" bestFit="1" customWidth="1"/>
    <col min="13830" max="13830" width="15.85546875" style="3" customWidth="1"/>
    <col min="13831" max="13831" width="15.28515625" style="3" customWidth="1"/>
    <col min="13832" max="13832" width="14" style="3" customWidth="1"/>
    <col min="13833" max="13833" width="12.85546875" style="3" bestFit="1" customWidth="1"/>
    <col min="13834" max="13834" width="12" style="3" customWidth="1"/>
    <col min="13835" max="14080" width="12.42578125" style="3"/>
    <col min="14081" max="14081" width="4.85546875" style="3" customWidth="1"/>
    <col min="14082" max="14082" width="49.85546875" style="3" customWidth="1"/>
    <col min="14083" max="14083" width="12.7109375" style="3" bestFit="1" customWidth="1"/>
    <col min="14084" max="14084" width="13.42578125" style="3" customWidth="1"/>
    <col min="14085" max="14085" width="12.7109375" style="3" bestFit="1" customWidth="1"/>
    <col min="14086" max="14086" width="15.85546875" style="3" customWidth="1"/>
    <col min="14087" max="14087" width="15.28515625" style="3" customWidth="1"/>
    <col min="14088" max="14088" width="14" style="3" customWidth="1"/>
    <col min="14089" max="14089" width="12.85546875" style="3" bestFit="1" customWidth="1"/>
    <col min="14090" max="14090" width="12" style="3" customWidth="1"/>
    <col min="14091" max="14336" width="12.42578125" style="3"/>
    <col min="14337" max="14337" width="4.85546875" style="3" customWidth="1"/>
    <col min="14338" max="14338" width="49.85546875" style="3" customWidth="1"/>
    <col min="14339" max="14339" width="12.7109375" style="3" bestFit="1" customWidth="1"/>
    <col min="14340" max="14340" width="13.42578125" style="3" customWidth="1"/>
    <col min="14341" max="14341" width="12.7109375" style="3" bestFit="1" customWidth="1"/>
    <col min="14342" max="14342" width="15.85546875" style="3" customWidth="1"/>
    <col min="14343" max="14343" width="15.28515625" style="3" customWidth="1"/>
    <col min="14344" max="14344" width="14" style="3" customWidth="1"/>
    <col min="14345" max="14345" width="12.85546875" style="3" bestFit="1" customWidth="1"/>
    <col min="14346" max="14346" width="12" style="3" customWidth="1"/>
    <col min="14347" max="14592" width="12.42578125" style="3"/>
    <col min="14593" max="14593" width="4.85546875" style="3" customWidth="1"/>
    <col min="14594" max="14594" width="49.85546875" style="3" customWidth="1"/>
    <col min="14595" max="14595" width="12.7109375" style="3" bestFit="1" customWidth="1"/>
    <col min="14596" max="14596" width="13.42578125" style="3" customWidth="1"/>
    <col min="14597" max="14597" width="12.7109375" style="3" bestFit="1" customWidth="1"/>
    <col min="14598" max="14598" width="15.85546875" style="3" customWidth="1"/>
    <col min="14599" max="14599" width="15.28515625" style="3" customWidth="1"/>
    <col min="14600" max="14600" width="14" style="3" customWidth="1"/>
    <col min="14601" max="14601" width="12.85546875" style="3" bestFit="1" customWidth="1"/>
    <col min="14602" max="14602" width="12" style="3" customWidth="1"/>
    <col min="14603" max="14848" width="12.42578125" style="3"/>
    <col min="14849" max="14849" width="4.85546875" style="3" customWidth="1"/>
    <col min="14850" max="14850" width="49.85546875" style="3" customWidth="1"/>
    <col min="14851" max="14851" width="12.7109375" style="3" bestFit="1" customWidth="1"/>
    <col min="14852" max="14852" width="13.42578125" style="3" customWidth="1"/>
    <col min="14853" max="14853" width="12.7109375" style="3" bestFit="1" customWidth="1"/>
    <col min="14854" max="14854" width="15.85546875" style="3" customWidth="1"/>
    <col min="14855" max="14855" width="15.28515625" style="3" customWidth="1"/>
    <col min="14856" max="14856" width="14" style="3" customWidth="1"/>
    <col min="14857" max="14857" width="12.85546875" style="3" bestFit="1" customWidth="1"/>
    <col min="14858" max="14858" width="12" style="3" customWidth="1"/>
    <col min="14859" max="15104" width="12.42578125" style="3"/>
    <col min="15105" max="15105" width="4.85546875" style="3" customWidth="1"/>
    <col min="15106" max="15106" width="49.85546875" style="3" customWidth="1"/>
    <col min="15107" max="15107" width="12.7109375" style="3" bestFit="1" customWidth="1"/>
    <col min="15108" max="15108" width="13.42578125" style="3" customWidth="1"/>
    <col min="15109" max="15109" width="12.7109375" style="3" bestFit="1" customWidth="1"/>
    <col min="15110" max="15110" width="15.85546875" style="3" customWidth="1"/>
    <col min="15111" max="15111" width="15.28515625" style="3" customWidth="1"/>
    <col min="15112" max="15112" width="14" style="3" customWidth="1"/>
    <col min="15113" max="15113" width="12.85546875" style="3" bestFit="1" customWidth="1"/>
    <col min="15114" max="15114" width="12" style="3" customWidth="1"/>
    <col min="15115" max="15360" width="12.42578125" style="3"/>
    <col min="15361" max="15361" width="4.85546875" style="3" customWidth="1"/>
    <col min="15362" max="15362" width="49.85546875" style="3" customWidth="1"/>
    <col min="15363" max="15363" width="12.7109375" style="3" bestFit="1" customWidth="1"/>
    <col min="15364" max="15364" width="13.42578125" style="3" customWidth="1"/>
    <col min="15365" max="15365" width="12.7109375" style="3" bestFit="1" customWidth="1"/>
    <col min="15366" max="15366" width="15.85546875" style="3" customWidth="1"/>
    <col min="15367" max="15367" width="15.28515625" style="3" customWidth="1"/>
    <col min="15368" max="15368" width="14" style="3" customWidth="1"/>
    <col min="15369" max="15369" width="12.85546875" style="3" bestFit="1" customWidth="1"/>
    <col min="15370" max="15370" width="12" style="3" customWidth="1"/>
    <col min="15371" max="15616" width="12.42578125" style="3"/>
    <col min="15617" max="15617" width="4.85546875" style="3" customWidth="1"/>
    <col min="15618" max="15618" width="49.85546875" style="3" customWidth="1"/>
    <col min="15619" max="15619" width="12.7109375" style="3" bestFit="1" customWidth="1"/>
    <col min="15620" max="15620" width="13.42578125" style="3" customWidth="1"/>
    <col min="15621" max="15621" width="12.7109375" style="3" bestFit="1" customWidth="1"/>
    <col min="15622" max="15622" width="15.85546875" style="3" customWidth="1"/>
    <col min="15623" max="15623" width="15.28515625" style="3" customWidth="1"/>
    <col min="15624" max="15624" width="14" style="3" customWidth="1"/>
    <col min="15625" max="15625" width="12.85546875" style="3" bestFit="1" customWidth="1"/>
    <col min="15626" max="15626" width="12" style="3" customWidth="1"/>
    <col min="15627" max="15872" width="12.42578125" style="3"/>
    <col min="15873" max="15873" width="4.85546875" style="3" customWidth="1"/>
    <col min="15874" max="15874" width="49.85546875" style="3" customWidth="1"/>
    <col min="15875" max="15875" width="12.7109375" style="3" bestFit="1" customWidth="1"/>
    <col min="15876" max="15876" width="13.42578125" style="3" customWidth="1"/>
    <col min="15877" max="15877" width="12.7109375" style="3" bestFit="1" customWidth="1"/>
    <col min="15878" max="15878" width="15.85546875" style="3" customWidth="1"/>
    <col min="15879" max="15879" width="15.28515625" style="3" customWidth="1"/>
    <col min="15880" max="15880" width="14" style="3" customWidth="1"/>
    <col min="15881" max="15881" width="12.85546875" style="3" bestFit="1" customWidth="1"/>
    <col min="15882" max="15882" width="12" style="3" customWidth="1"/>
    <col min="15883" max="16128" width="12.42578125" style="3"/>
    <col min="16129" max="16129" width="4.85546875" style="3" customWidth="1"/>
    <col min="16130" max="16130" width="49.85546875" style="3" customWidth="1"/>
    <col min="16131" max="16131" width="12.7109375" style="3" bestFit="1" customWidth="1"/>
    <col min="16132" max="16132" width="13.42578125" style="3" customWidth="1"/>
    <col min="16133" max="16133" width="12.7109375" style="3" bestFit="1" customWidth="1"/>
    <col min="16134" max="16134" width="15.85546875" style="3" customWidth="1"/>
    <col min="16135" max="16135" width="15.28515625" style="3" customWidth="1"/>
    <col min="16136" max="16136" width="14" style="3" customWidth="1"/>
    <col min="16137" max="16137" width="12.85546875" style="3" bestFit="1" customWidth="1"/>
    <col min="16138" max="16138" width="12" style="3" customWidth="1"/>
    <col min="16139" max="16384" width="12.42578125" style="3"/>
  </cols>
  <sheetData>
    <row r="3" spans="1:1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2"/>
    </row>
    <row r="4" spans="1:11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2"/>
    </row>
    <row r="5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3" t="s">
        <v>2</v>
      </c>
      <c r="H6" s="4"/>
    </row>
    <row r="7" spans="1:11">
      <c r="A7" s="3" t="s">
        <v>3</v>
      </c>
      <c r="I7" s="5" t="s">
        <v>4</v>
      </c>
      <c r="K7" s="6"/>
    </row>
    <row r="8" spans="1:11">
      <c r="J8" s="6" t="s">
        <v>5</v>
      </c>
      <c r="K8" s="6"/>
    </row>
    <row r="9" spans="1:11">
      <c r="J9" s="6"/>
      <c r="K9" s="6"/>
    </row>
    <row r="10" spans="1:11">
      <c r="A10" s="7" t="s">
        <v>6</v>
      </c>
      <c r="B10" s="7"/>
      <c r="C10" s="7"/>
      <c r="D10" s="7"/>
      <c r="E10" s="7"/>
      <c r="F10" s="7"/>
      <c r="G10" s="7"/>
      <c r="H10" s="7"/>
      <c r="I10" s="7"/>
      <c r="J10" s="7"/>
      <c r="K10" s="6"/>
    </row>
    <row r="11" spans="1:11">
      <c r="J11" s="6"/>
      <c r="K11" s="6"/>
    </row>
    <row r="12" spans="1:11" ht="24.75" customHeight="1">
      <c r="A12" s="8" t="s">
        <v>7</v>
      </c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>
      <c r="I13" s="10" t="s">
        <v>8</v>
      </c>
      <c r="K13" s="11"/>
    </row>
    <row r="14" spans="1:11" ht="51.75" customHeight="1">
      <c r="A14" s="12" t="s">
        <v>9</v>
      </c>
      <c r="B14" s="13" t="s">
        <v>10</v>
      </c>
      <c r="C14" s="14" t="s">
        <v>11</v>
      </c>
      <c r="D14" s="14" t="s">
        <v>12</v>
      </c>
      <c r="E14" s="14" t="s">
        <v>13</v>
      </c>
      <c r="F14" s="14" t="s">
        <v>14</v>
      </c>
      <c r="G14" s="14" t="s">
        <v>15</v>
      </c>
      <c r="H14" s="15" t="s">
        <v>16</v>
      </c>
      <c r="I14" s="15" t="s">
        <v>17</v>
      </c>
      <c r="J14" s="16" t="s">
        <v>18</v>
      </c>
      <c r="K14" s="17"/>
    </row>
    <row r="15" spans="1:11" s="22" customFormat="1" ht="28.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9" t="s">
        <v>19</v>
      </c>
      <c r="I15" s="19" t="s">
        <v>20</v>
      </c>
      <c r="J15" s="20" t="s">
        <v>21</v>
      </c>
      <c r="K15" s="21"/>
    </row>
    <row r="16" spans="1:11">
      <c r="A16" s="23">
        <v>1</v>
      </c>
      <c r="B16" s="24" t="s">
        <v>22</v>
      </c>
      <c r="C16" s="25">
        <v>1776.9208844279101</v>
      </c>
      <c r="D16" s="25">
        <v>4493.5994485500005</v>
      </c>
      <c r="E16" s="25">
        <v>2451.6145671999998</v>
      </c>
      <c r="F16" s="25">
        <f>D16-E16</f>
        <v>2041.9848813500007</v>
      </c>
      <c r="G16" s="26">
        <f>SUM(E16,F16)</f>
        <v>4493.5994485500005</v>
      </c>
      <c r="H16" s="27">
        <f>E16/D16*100</f>
        <v>54.557923893085068</v>
      </c>
      <c r="I16" s="25">
        <f>(E16/C16-1)*100</f>
        <v>37.969821205028566</v>
      </c>
      <c r="J16" s="25">
        <f>E16/$E$39*100</f>
        <v>37.303110105005864</v>
      </c>
      <c r="K16" s="28"/>
    </row>
    <row r="17" spans="1:11">
      <c r="A17" s="23">
        <v>2</v>
      </c>
      <c r="B17" s="24" t="s">
        <v>23</v>
      </c>
      <c r="C17" s="25">
        <v>960.18729405069109</v>
      </c>
      <c r="D17" s="25">
        <v>2558.7798470399998</v>
      </c>
      <c r="E17" s="25">
        <v>1348.4960869900001</v>
      </c>
      <c r="F17" s="25">
        <f t="shared" ref="F17:F38" si="0">D17-E17</f>
        <v>1210.2837600499997</v>
      </c>
      <c r="G17" s="26">
        <f t="shared" ref="G17:G38" si="1">SUM(E17,F17)</f>
        <v>2558.7798470399998</v>
      </c>
      <c r="H17" s="27">
        <f t="shared" ref="H17:H38" si="2">E17/D17*100</f>
        <v>52.700746746537895</v>
      </c>
      <c r="I17" s="25">
        <f t="shared" ref="I17:I38" si="3">(E17/C17-1)*100</f>
        <v>40.440942652049827</v>
      </c>
      <c r="J17" s="25">
        <f t="shared" ref="J17:J38" si="4">E17/$E$39*100</f>
        <v>20.518354998440451</v>
      </c>
      <c r="K17" s="28"/>
    </row>
    <row r="18" spans="1:11">
      <c r="A18" s="23">
        <v>3</v>
      </c>
      <c r="B18" s="24" t="s">
        <v>24</v>
      </c>
      <c r="C18" s="25">
        <v>114.59421615606998</v>
      </c>
      <c r="D18" s="25">
        <v>262.76868361999999</v>
      </c>
      <c r="E18" s="25">
        <v>143.38693244999999</v>
      </c>
      <c r="F18" s="25">
        <f t="shared" si="0"/>
        <v>119.38175117</v>
      </c>
      <c r="G18" s="26">
        <f t="shared" si="1"/>
        <v>262.76868361999999</v>
      </c>
      <c r="H18" s="27">
        <f t="shared" si="2"/>
        <v>54.567740141118726</v>
      </c>
      <c r="I18" s="25">
        <f t="shared" si="3"/>
        <v>25.125802383181515</v>
      </c>
      <c r="J18" s="25">
        <f t="shared" si="4"/>
        <v>2.1817371296297412</v>
      </c>
      <c r="K18" s="28"/>
    </row>
    <row r="19" spans="1:11" ht="36">
      <c r="A19" s="23">
        <v>4</v>
      </c>
      <c r="B19" s="24" t="s">
        <v>25</v>
      </c>
      <c r="C19" s="25">
        <v>68.613474720224204</v>
      </c>
      <c r="D19" s="25">
        <v>150.96521744000003</v>
      </c>
      <c r="E19" s="25">
        <v>79.105884629999991</v>
      </c>
      <c r="F19" s="25">
        <f t="shared" si="0"/>
        <v>71.859332810000041</v>
      </c>
      <c r="G19" s="26">
        <f t="shared" si="1"/>
        <v>150.96521744000003</v>
      </c>
      <c r="H19" s="27">
        <f t="shared" si="2"/>
        <v>52.400073322479081</v>
      </c>
      <c r="I19" s="25">
        <f t="shared" si="3"/>
        <v>15.292054443473745</v>
      </c>
      <c r="J19" s="25">
        <f t="shared" si="4"/>
        <v>1.2036539363840588</v>
      </c>
      <c r="K19" s="28"/>
    </row>
    <row r="20" spans="1:11">
      <c r="A20" s="23">
        <v>5</v>
      </c>
      <c r="B20" s="24" t="s">
        <v>26</v>
      </c>
      <c r="C20" s="25">
        <v>589.54384392383247</v>
      </c>
      <c r="D20" s="25">
        <v>1478.2185336100001</v>
      </c>
      <c r="E20" s="25">
        <v>792.72528935000003</v>
      </c>
      <c r="F20" s="25">
        <f t="shared" si="0"/>
        <v>685.4932442600001</v>
      </c>
      <c r="G20" s="26">
        <f t="shared" si="1"/>
        <v>1478.2185336100001</v>
      </c>
      <c r="H20" s="27">
        <f t="shared" si="2"/>
        <v>53.627070106749549</v>
      </c>
      <c r="I20" s="25">
        <f t="shared" si="3"/>
        <v>34.464178961457883</v>
      </c>
      <c r="J20" s="25">
        <f t="shared" si="4"/>
        <v>12.061895514603258</v>
      </c>
      <c r="K20" s="28"/>
    </row>
    <row r="21" spans="1:11" ht="36">
      <c r="A21" s="23">
        <v>6</v>
      </c>
      <c r="B21" s="24" t="s">
        <v>27</v>
      </c>
      <c r="C21" s="25">
        <v>143.16318311171131</v>
      </c>
      <c r="D21" s="25">
        <v>313.18538040999999</v>
      </c>
      <c r="E21" s="25">
        <v>167.99893598</v>
      </c>
      <c r="F21" s="25">
        <f t="shared" si="0"/>
        <v>145.18644442999999</v>
      </c>
      <c r="G21" s="26">
        <f t="shared" si="1"/>
        <v>313.18538040999999</v>
      </c>
      <c r="H21" s="27">
        <f t="shared" si="2"/>
        <v>53.642010926585328</v>
      </c>
      <c r="I21" s="25">
        <f t="shared" si="3"/>
        <v>17.347862996947462</v>
      </c>
      <c r="J21" s="25">
        <f t="shared" si="4"/>
        <v>2.5562267781526553</v>
      </c>
      <c r="K21" s="28"/>
    </row>
    <row r="22" spans="1:11" ht="50.25" customHeight="1">
      <c r="A22" s="23">
        <v>7</v>
      </c>
      <c r="B22" s="29" t="s">
        <v>28</v>
      </c>
      <c r="C22" s="30">
        <v>155.29592679648226</v>
      </c>
      <c r="D22" s="30">
        <v>368.53294449999999</v>
      </c>
      <c r="E22" s="30">
        <v>212.31559586</v>
      </c>
      <c r="F22" s="30">
        <f t="shared" si="0"/>
        <v>156.21734863999998</v>
      </c>
      <c r="G22" s="26">
        <f t="shared" si="1"/>
        <v>368.53294449999999</v>
      </c>
      <c r="H22" s="27">
        <f t="shared" si="2"/>
        <v>57.61102203442222</v>
      </c>
      <c r="I22" s="25">
        <f t="shared" si="3"/>
        <v>36.716783395254723</v>
      </c>
      <c r="J22" s="25">
        <f t="shared" si="4"/>
        <v>3.2305371959104532</v>
      </c>
      <c r="K22" s="28"/>
    </row>
    <row r="23" spans="1:11">
      <c r="A23" s="23">
        <v>8</v>
      </c>
      <c r="B23" s="24" t="s">
        <v>29</v>
      </c>
      <c r="C23" s="25">
        <v>17.873912557825879</v>
      </c>
      <c r="D23" s="25">
        <v>39.844858819999999</v>
      </c>
      <c r="E23" s="25">
        <v>21.345486519999998</v>
      </c>
      <c r="F23" s="25">
        <f t="shared" si="0"/>
        <v>18.499372300000001</v>
      </c>
      <c r="G23" s="26">
        <f t="shared" si="1"/>
        <v>39.844858819999999</v>
      </c>
      <c r="H23" s="27">
        <f t="shared" si="2"/>
        <v>53.571494923419586</v>
      </c>
      <c r="I23" s="25">
        <f t="shared" si="3"/>
        <v>19.422574385674341</v>
      </c>
      <c r="J23" s="25">
        <f t="shared" si="4"/>
        <v>0.32478720128094302</v>
      </c>
      <c r="K23" s="28"/>
    </row>
    <row r="24" spans="1:11" ht="36">
      <c r="A24" s="23">
        <v>9</v>
      </c>
      <c r="B24" s="24" t="s">
        <v>30</v>
      </c>
      <c r="C24" s="25">
        <v>5.5541317163977046</v>
      </c>
      <c r="D24" s="25">
        <v>11.93430938</v>
      </c>
      <c r="E24" s="25">
        <v>6.3696929400000002</v>
      </c>
      <c r="F24" s="25">
        <f t="shared" si="0"/>
        <v>5.56461644</v>
      </c>
      <c r="G24" s="26">
        <f t="shared" si="1"/>
        <v>11.93430938</v>
      </c>
      <c r="H24" s="27">
        <f t="shared" si="2"/>
        <v>53.372949679640371</v>
      </c>
      <c r="I24" s="25">
        <f t="shared" si="3"/>
        <v>14.683865368091276</v>
      </c>
      <c r="J24" s="25">
        <f t="shared" si="4"/>
        <v>9.6919540393852879E-2</v>
      </c>
      <c r="K24" s="28"/>
    </row>
    <row r="25" spans="1:11" ht="36">
      <c r="A25" s="23">
        <v>10</v>
      </c>
      <c r="B25" s="24" t="s">
        <v>31</v>
      </c>
      <c r="C25" s="25">
        <v>4.8900837731298141</v>
      </c>
      <c r="D25" s="25">
        <v>9.8779985000000003</v>
      </c>
      <c r="E25" s="25">
        <v>4.7155499699999996</v>
      </c>
      <c r="F25" s="25">
        <f t="shared" si="0"/>
        <v>5.1624485300000007</v>
      </c>
      <c r="G25" s="26">
        <f t="shared" si="1"/>
        <v>9.8779985000000003</v>
      </c>
      <c r="H25" s="27">
        <f t="shared" si="2"/>
        <v>47.737909354815145</v>
      </c>
      <c r="I25" s="25">
        <f t="shared" si="3"/>
        <v>-3.569137283267998</v>
      </c>
      <c r="J25" s="25">
        <f t="shared" si="4"/>
        <v>7.1750544351459222E-2</v>
      </c>
      <c r="K25" s="28"/>
    </row>
    <row r="26" spans="1:11" ht="54">
      <c r="A26" s="23">
        <v>11</v>
      </c>
      <c r="B26" s="24" t="s">
        <v>32</v>
      </c>
      <c r="C26" s="25">
        <v>31.633575089795499</v>
      </c>
      <c r="D26" s="25">
        <v>69.543662580000003</v>
      </c>
      <c r="E26" s="25">
        <v>37.916617200000005</v>
      </c>
      <c r="F26" s="25">
        <f t="shared" si="0"/>
        <v>31.627045379999998</v>
      </c>
      <c r="G26" s="26">
        <f t="shared" si="1"/>
        <v>69.543662580000003</v>
      </c>
      <c r="H26" s="27">
        <f t="shared" si="2"/>
        <v>54.522030898764328</v>
      </c>
      <c r="I26" s="25">
        <f t="shared" si="3"/>
        <v>19.861941283491902</v>
      </c>
      <c r="J26" s="25">
        <f t="shared" si="4"/>
        <v>0.57692908385528185</v>
      </c>
      <c r="K26" s="28"/>
    </row>
    <row r="27" spans="1:11" ht="36">
      <c r="A27" s="23">
        <v>12</v>
      </c>
      <c r="B27" s="24" t="s">
        <v>33</v>
      </c>
      <c r="C27" s="25">
        <v>66.810308508180725</v>
      </c>
      <c r="D27" s="25">
        <v>145.06387950999999</v>
      </c>
      <c r="E27" s="25">
        <v>83.089399229999998</v>
      </c>
      <c r="F27" s="25">
        <f t="shared" si="0"/>
        <v>61.974480279999995</v>
      </c>
      <c r="G27" s="26">
        <f t="shared" si="1"/>
        <v>145.06387950999999</v>
      </c>
      <c r="H27" s="27">
        <f t="shared" si="2"/>
        <v>57.277800311601503</v>
      </c>
      <c r="I27" s="25">
        <f t="shared" si="3"/>
        <v>24.36613613275853</v>
      </c>
      <c r="J27" s="25">
        <f t="shared" si="4"/>
        <v>1.2642660267659547</v>
      </c>
      <c r="K27" s="28"/>
    </row>
    <row r="28" spans="1:11">
      <c r="A28" s="23">
        <v>13</v>
      </c>
      <c r="B28" s="24" t="s">
        <v>34</v>
      </c>
      <c r="C28" s="25">
        <v>19.388233177372708</v>
      </c>
      <c r="D28" s="25">
        <v>43.361950119999996</v>
      </c>
      <c r="E28" s="25">
        <v>23.168765430000001</v>
      </c>
      <c r="F28" s="25">
        <f t="shared" si="0"/>
        <v>20.193184689999995</v>
      </c>
      <c r="G28" s="26">
        <f t="shared" si="1"/>
        <v>43.361950119999996</v>
      </c>
      <c r="H28" s="27">
        <f t="shared" si="2"/>
        <v>53.431096539437661</v>
      </c>
      <c r="I28" s="25">
        <f t="shared" si="3"/>
        <v>19.499106587182013</v>
      </c>
      <c r="J28" s="25">
        <f t="shared" si="4"/>
        <v>0.35252972444988645</v>
      </c>
      <c r="K28" s="28"/>
    </row>
    <row r="29" spans="1:11" ht="72">
      <c r="A29" s="23">
        <v>14</v>
      </c>
      <c r="B29" s="24" t="s">
        <v>35</v>
      </c>
      <c r="C29" s="25">
        <v>104.64762703573389</v>
      </c>
      <c r="D29" s="25">
        <v>258.39253811000003</v>
      </c>
      <c r="E29" s="25">
        <v>140.30481144999999</v>
      </c>
      <c r="F29" s="25">
        <f t="shared" si="0"/>
        <v>118.08772666000004</v>
      </c>
      <c r="G29" s="26">
        <f t="shared" si="1"/>
        <v>258.39253811000003</v>
      </c>
      <c r="H29" s="27">
        <f t="shared" si="2"/>
        <v>54.299095661296136</v>
      </c>
      <c r="I29" s="25">
        <f t="shared" si="3"/>
        <v>34.073571875729478</v>
      </c>
      <c r="J29" s="25">
        <f t="shared" si="4"/>
        <v>2.1348404026490146</v>
      </c>
      <c r="K29" s="28"/>
    </row>
    <row r="30" spans="1:11" ht="36">
      <c r="A30" s="23">
        <v>15</v>
      </c>
      <c r="B30" s="24" t="s">
        <v>36</v>
      </c>
      <c r="C30" s="25">
        <v>313.24996500880985</v>
      </c>
      <c r="D30" s="25">
        <v>752.75552427000002</v>
      </c>
      <c r="E30" s="25">
        <v>406.28232935</v>
      </c>
      <c r="F30" s="25">
        <f t="shared" si="0"/>
        <v>346.47319492000003</v>
      </c>
      <c r="G30" s="26">
        <f t="shared" si="1"/>
        <v>752.75552427000002</v>
      </c>
      <c r="H30" s="27">
        <f t="shared" si="2"/>
        <v>53.972679874252741</v>
      </c>
      <c r="I30" s="25">
        <f t="shared" si="3"/>
        <v>29.69908211755865</v>
      </c>
      <c r="J30" s="25">
        <f t="shared" si="4"/>
        <v>6.1818830203683195</v>
      </c>
      <c r="K30" s="28"/>
    </row>
    <row r="31" spans="1:11" ht="72">
      <c r="A31" s="23">
        <v>16</v>
      </c>
      <c r="B31" s="24" t="s">
        <v>37</v>
      </c>
      <c r="C31" s="25">
        <v>38.585210031347138</v>
      </c>
      <c r="D31" s="25">
        <v>83.874869350000012</v>
      </c>
      <c r="E31" s="25">
        <v>45.922796759999997</v>
      </c>
      <c r="F31" s="25">
        <f t="shared" si="0"/>
        <v>37.952072590000014</v>
      </c>
      <c r="G31" s="26">
        <f t="shared" si="1"/>
        <v>83.874869350000012</v>
      </c>
      <c r="H31" s="27">
        <f t="shared" si="2"/>
        <v>54.751556832082258</v>
      </c>
      <c r="I31" s="25">
        <f t="shared" si="3"/>
        <v>19.016578431714404</v>
      </c>
      <c r="J31" s="25">
        <f t="shared" si="4"/>
        <v>0.69874896600267133</v>
      </c>
      <c r="K31" s="28"/>
    </row>
    <row r="32" spans="1:11" ht="54">
      <c r="A32" s="23">
        <v>17</v>
      </c>
      <c r="B32" s="24" t="s">
        <v>38</v>
      </c>
      <c r="C32" s="25">
        <v>1.3586698991945116</v>
      </c>
      <c r="D32" s="25">
        <v>2.93181745</v>
      </c>
      <c r="E32" s="25">
        <v>1.5297247</v>
      </c>
      <c r="F32" s="25">
        <f t="shared" si="0"/>
        <v>1.40209275</v>
      </c>
      <c r="G32" s="26">
        <f t="shared" si="1"/>
        <v>2.93181745</v>
      </c>
      <c r="H32" s="27">
        <f t="shared" si="2"/>
        <v>52.17666945805238</v>
      </c>
      <c r="I32" s="25">
        <f t="shared" si="3"/>
        <v>12.589871970145094</v>
      </c>
      <c r="J32" s="25">
        <f t="shared" si="4"/>
        <v>2.3275880996097825E-2</v>
      </c>
      <c r="K32" s="28"/>
    </row>
    <row r="33" spans="1:11" ht="36">
      <c r="A33" s="23">
        <v>18</v>
      </c>
      <c r="B33" s="24" t="s">
        <v>39</v>
      </c>
      <c r="C33" s="25">
        <v>51.807848432683407</v>
      </c>
      <c r="D33" s="25">
        <v>112.36197531000001</v>
      </c>
      <c r="E33" s="25">
        <v>59.488696179999998</v>
      </c>
      <c r="F33" s="25">
        <f t="shared" si="0"/>
        <v>52.873279130000007</v>
      </c>
      <c r="G33" s="26">
        <f t="shared" si="1"/>
        <v>112.36197531000001</v>
      </c>
      <c r="H33" s="27">
        <f t="shared" si="2"/>
        <v>52.943797059347006</v>
      </c>
      <c r="I33" s="25">
        <f t="shared" si="3"/>
        <v>14.825645109151186</v>
      </c>
      <c r="J33" s="25">
        <f t="shared" si="4"/>
        <v>0.90516405527000976</v>
      </c>
      <c r="K33" s="28"/>
    </row>
    <row r="34" spans="1:11" ht="54">
      <c r="A34" s="23">
        <v>19</v>
      </c>
      <c r="B34" s="24" t="s">
        <v>40</v>
      </c>
      <c r="C34" s="25">
        <v>1.3098168221304636</v>
      </c>
      <c r="D34" s="25">
        <v>2.5023965600000002</v>
      </c>
      <c r="E34" s="25">
        <v>1.2947057900000001</v>
      </c>
      <c r="F34" s="25">
        <f t="shared" si="0"/>
        <v>1.2076907700000001</v>
      </c>
      <c r="G34" s="26">
        <f t="shared" si="1"/>
        <v>2.5023965600000002</v>
      </c>
      <c r="H34" s="27">
        <f t="shared" si="2"/>
        <v>51.73863370400413</v>
      </c>
      <c r="I34" s="25">
        <f t="shared" si="3"/>
        <v>-1.1536752219966862</v>
      </c>
      <c r="J34" s="25">
        <f t="shared" si="4"/>
        <v>1.9699896257803003E-2</v>
      </c>
      <c r="K34" s="28"/>
    </row>
    <row r="35" spans="1:11" ht="36">
      <c r="A35" s="23">
        <v>20</v>
      </c>
      <c r="B35" s="24" t="s">
        <v>41</v>
      </c>
      <c r="C35" s="25">
        <v>194.27408047494941</v>
      </c>
      <c r="D35" s="25">
        <v>385.68522214000001</v>
      </c>
      <c r="E35" s="25">
        <v>211.17980462</v>
      </c>
      <c r="F35" s="25">
        <f>D35-E35</f>
        <v>174.50541752000001</v>
      </c>
      <c r="G35" s="26">
        <f t="shared" si="1"/>
        <v>385.68522214000001</v>
      </c>
      <c r="H35" s="27">
        <f t="shared" si="2"/>
        <v>54.75444546416761</v>
      </c>
      <c r="I35" s="25">
        <f t="shared" si="3"/>
        <v>8.7019967376607887</v>
      </c>
      <c r="J35" s="25">
        <f t="shared" si="4"/>
        <v>3.2132553008487794</v>
      </c>
      <c r="K35" s="28"/>
    </row>
    <row r="36" spans="1:11" ht="54">
      <c r="A36" s="23">
        <v>21</v>
      </c>
      <c r="B36" s="24" t="s">
        <v>42</v>
      </c>
      <c r="C36" s="25">
        <v>6.0746954012616214</v>
      </c>
      <c r="D36" s="25">
        <v>12.159470189999999</v>
      </c>
      <c r="E36" s="25">
        <v>6.2714332000000006</v>
      </c>
      <c r="F36" s="25">
        <f t="shared" si="0"/>
        <v>5.888036989999998</v>
      </c>
      <c r="G36" s="26">
        <f t="shared" si="1"/>
        <v>12.159470189999999</v>
      </c>
      <c r="H36" s="27">
        <f t="shared" si="2"/>
        <v>51.57653336867962</v>
      </c>
      <c r="I36" s="25">
        <f t="shared" si="3"/>
        <v>3.2386446684638637</v>
      </c>
      <c r="J36" s="25">
        <f t="shared" si="4"/>
        <v>9.5424446528304716E-2</v>
      </c>
      <c r="K36" s="28"/>
    </row>
    <row r="37" spans="1:11" ht="36">
      <c r="A37" s="23">
        <v>22</v>
      </c>
      <c r="B37" s="24" t="s">
        <v>43</v>
      </c>
      <c r="C37" s="25">
        <v>238.13290165982866</v>
      </c>
      <c r="D37" s="25">
        <v>487.70246927999995</v>
      </c>
      <c r="E37" s="25">
        <v>244.28188918000001</v>
      </c>
      <c r="F37" s="25">
        <f t="shared" si="0"/>
        <v>243.42058009999994</v>
      </c>
      <c r="G37" s="26">
        <f t="shared" si="1"/>
        <v>487.70246927999995</v>
      </c>
      <c r="H37" s="27">
        <f t="shared" si="2"/>
        <v>50.088302718794061</v>
      </c>
      <c r="I37" s="25">
        <f t="shared" si="3"/>
        <v>2.5821662934066625</v>
      </c>
      <c r="J37" s="25">
        <f t="shared" si="4"/>
        <v>3.7169277465779542</v>
      </c>
      <c r="K37" s="28"/>
    </row>
    <row r="38" spans="1:11" ht="72">
      <c r="A38" s="23">
        <v>23</v>
      </c>
      <c r="B38" s="24" t="s">
        <v>44</v>
      </c>
      <c r="C38" s="25">
        <v>76.612090223822733</v>
      </c>
      <c r="D38" s="25">
        <v>162.05319384999999</v>
      </c>
      <c r="E38" s="25">
        <v>83.340223739999999</v>
      </c>
      <c r="F38" s="25">
        <f t="shared" si="0"/>
        <v>78.712970109999986</v>
      </c>
      <c r="G38" s="26">
        <f t="shared" si="1"/>
        <v>162.05319384999999</v>
      </c>
      <c r="H38" s="27">
        <f t="shared" si="2"/>
        <v>51.427695906531504</v>
      </c>
      <c r="I38" s="25">
        <f t="shared" si="3"/>
        <v>8.7820779938531537</v>
      </c>
      <c r="J38" s="25">
        <f t="shared" si="4"/>
        <v>1.2680825052771956</v>
      </c>
      <c r="K38" s="28"/>
    </row>
    <row r="39" spans="1:11" ht="20.25">
      <c r="A39" s="31" t="s">
        <v>45</v>
      </c>
      <c r="B39" s="32"/>
      <c r="C39" s="33">
        <f>SUM(C16:C38)</f>
        <v>4980.5219729993851</v>
      </c>
      <c r="D39" s="33">
        <f>SUM(D16:D38)</f>
        <v>12206.09619059</v>
      </c>
      <c r="E39" s="33">
        <f>SUM(E16:E38)</f>
        <v>6572.1452187199993</v>
      </c>
      <c r="F39" s="33">
        <v>8055.7957494139991</v>
      </c>
      <c r="G39" s="33">
        <f>SUM(G16:G38)</f>
        <v>12206.09619059</v>
      </c>
      <c r="H39" s="34">
        <f>E39/D39*100</f>
        <v>53.843138019726887</v>
      </c>
      <c r="I39" s="35">
        <f>(E39/C39-1)*100</f>
        <v>31.956956607142573</v>
      </c>
      <c r="J39" s="35">
        <f>E39/$E$39*100</f>
        <v>100</v>
      </c>
      <c r="K39" s="36"/>
    </row>
    <row r="40" spans="1:11">
      <c r="A40" s="37" t="s">
        <v>46</v>
      </c>
      <c r="C40" s="28"/>
      <c r="D40" s="28"/>
      <c r="E40" s="28"/>
      <c r="F40" s="28"/>
      <c r="G40" s="28"/>
      <c r="H40" s="38"/>
      <c r="I40" s="39"/>
      <c r="J40" s="4"/>
      <c r="K40" s="4"/>
    </row>
    <row r="41" spans="1:11">
      <c r="A41" s="37"/>
      <c r="C41" s="28"/>
      <c r="D41" s="28"/>
      <c r="E41" s="28"/>
      <c r="F41" s="28"/>
      <c r="G41" s="28"/>
      <c r="H41" s="38"/>
      <c r="I41" s="39"/>
      <c r="J41" s="4"/>
      <c r="K41" s="4"/>
    </row>
    <row r="42" spans="1:11">
      <c r="A42" s="37"/>
      <c r="C42" s="28"/>
      <c r="D42" s="28"/>
      <c r="E42" s="28"/>
      <c r="F42" s="28"/>
      <c r="G42" s="28"/>
      <c r="H42" s="38"/>
      <c r="I42" s="39"/>
      <c r="J42" s="4"/>
      <c r="K42" s="4"/>
    </row>
    <row r="43" spans="1:11">
      <c r="A43" s="9" t="s">
        <v>47</v>
      </c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>
      <c r="H44" s="40"/>
      <c r="I44" s="41" t="s">
        <v>48</v>
      </c>
      <c r="K44" s="42"/>
    </row>
    <row r="45" spans="1:11" ht="72">
      <c r="A45" s="43" t="s">
        <v>9</v>
      </c>
      <c r="B45" s="43" t="s">
        <v>10</v>
      </c>
      <c r="C45" s="14" t="s">
        <v>11</v>
      </c>
      <c r="D45" s="14" t="s">
        <v>12</v>
      </c>
      <c r="E45" s="14" t="s">
        <v>13</v>
      </c>
      <c r="F45" s="14" t="s">
        <v>14</v>
      </c>
      <c r="G45" s="14" t="s">
        <v>15</v>
      </c>
      <c r="H45" s="15" t="s">
        <v>16</v>
      </c>
      <c r="I45" s="15" t="s">
        <v>17</v>
      </c>
      <c r="J45" s="16" t="s">
        <v>18</v>
      </c>
      <c r="K45" s="17"/>
    </row>
    <row r="46" spans="1:11" s="22" customFormat="1" ht="28.5">
      <c r="A46" s="18">
        <v>1</v>
      </c>
      <c r="B46" s="18">
        <v>2</v>
      </c>
      <c r="C46" s="44">
        <v>3</v>
      </c>
      <c r="D46" s="44">
        <v>4</v>
      </c>
      <c r="E46" s="44">
        <v>5</v>
      </c>
      <c r="F46" s="44">
        <v>6</v>
      </c>
      <c r="G46" s="44">
        <v>7</v>
      </c>
      <c r="H46" s="19" t="s">
        <v>19</v>
      </c>
      <c r="I46" s="19" t="s">
        <v>20</v>
      </c>
      <c r="J46" s="20" t="s">
        <v>21</v>
      </c>
      <c r="K46" s="21"/>
    </row>
    <row r="47" spans="1:11">
      <c r="A47" s="45">
        <v>1</v>
      </c>
      <c r="B47" s="46" t="s">
        <v>49</v>
      </c>
      <c r="C47" s="47">
        <v>3416.8837384949411</v>
      </c>
      <c r="D47" s="47">
        <v>7810.0496740365197</v>
      </c>
      <c r="E47" s="47">
        <v>3905.0248370182599</v>
      </c>
      <c r="F47" s="48">
        <v>3961.7554582022731</v>
      </c>
      <c r="G47" s="26">
        <f>SUM(E47,F47)</f>
        <v>7866.7802952205329</v>
      </c>
      <c r="H47" s="27">
        <f>E47/D47*100</f>
        <v>50</v>
      </c>
      <c r="I47" s="25">
        <f>(E47/C47-1)*100</f>
        <v>14.286148897133199</v>
      </c>
      <c r="J47" s="25">
        <f>E47/$E$66*100</f>
        <v>11.965270228025354</v>
      </c>
      <c r="K47" s="28"/>
    </row>
    <row r="48" spans="1:11">
      <c r="A48" s="45">
        <v>2</v>
      </c>
      <c r="B48" s="46" t="s">
        <v>50</v>
      </c>
      <c r="C48" s="47">
        <v>1117.9393479070411</v>
      </c>
      <c r="D48" s="47">
        <v>2553.1393177717614</v>
      </c>
      <c r="E48" s="47">
        <v>1276.5696588858807</v>
      </c>
      <c r="F48" s="48">
        <v>1294.9995238342442</v>
      </c>
      <c r="G48" s="26">
        <f t="shared" ref="G48:G65" si="5">SUM(E48,F48)</f>
        <v>2571.5691827201249</v>
      </c>
      <c r="H48" s="27">
        <f t="shared" ref="H48:H65" si="6">E48/D48*100</f>
        <v>50</v>
      </c>
      <c r="I48" s="25">
        <f t="shared" ref="I48:I65" si="7">(E48/C48-1)*100</f>
        <v>14.189527479806529</v>
      </c>
      <c r="J48" s="25">
        <f t="shared" ref="J48:J66" si="8">E48/$E$66*100</f>
        <v>3.9114990482700196</v>
      </c>
      <c r="K48" s="28"/>
    </row>
    <row r="49" spans="1:11">
      <c r="A49" s="45">
        <v>3</v>
      </c>
      <c r="B49" s="46" t="s">
        <v>51</v>
      </c>
      <c r="C49" s="47">
        <v>257.60641972470773</v>
      </c>
      <c r="D49" s="47">
        <v>581.4361592641294</v>
      </c>
      <c r="E49" s="47">
        <v>290.7180796320647</v>
      </c>
      <c r="F49" s="48">
        <v>294.51806281307313</v>
      </c>
      <c r="G49" s="26">
        <f t="shared" si="5"/>
        <v>585.23614244513783</v>
      </c>
      <c r="H49" s="27">
        <f t="shared" si="6"/>
        <v>50</v>
      </c>
      <c r="I49" s="25">
        <f t="shared" si="7"/>
        <v>12.853584915601823</v>
      </c>
      <c r="J49" s="25">
        <f t="shared" si="8"/>
        <v>0.89078060400412817</v>
      </c>
      <c r="K49" s="28"/>
    </row>
    <row r="50" spans="1:11">
      <c r="A50" s="45">
        <v>4</v>
      </c>
      <c r="B50" s="46" t="s">
        <v>52</v>
      </c>
      <c r="C50" s="47">
        <v>249.46169087272796</v>
      </c>
      <c r="D50" s="47">
        <v>564.97661929303877</v>
      </c>
      <c r="E50" s="47">
        <v>282.48830964651938</v>
      </c>
      <c r="F50" s="48">
        <v>286.29303342401857</v>
      </c>
      <c r="G50" s="26">
        <f t="shared" si="5"/>
        <v>568.78134307053801</v>
      </c>
      <c r="H50" s="27">
        <f t="shared" si="6"/>
        <v>50</v>
      </c>
      <c r="I50" s="25">
        <f t="shared" si="7"/>
        <v>13.23915454042246</v>
      </c>
      <c r="J50" s="25">
        <f t="shared" si="8"/>
        <v>0.86556401104982295</v>
      </c>
      <c r="K50" s="28"/>
    </row>
    <row r="51" spans="1:11">
      <c r="A51" s="45">
        <v>5</v>
      </c>
      <c r="B51" s="46" t="s">
        <v>53</v>
      </c>
      <c r="C51" s="47">
        <v>417.58416834900868</v>
      </c>
      <c r="D51" s="47">
        <v>975.04571316023487</v>
      </c>
      <c r="E51" s="47">
        <v>487.52285658011743</v>
      </c>
      <c r="F51" s="48">
        <v>495.793908567568</v>
      </c>
      <c r="G51" s="26">
        <f t="shared" si="5"/>
        <v>983.31676514768537</v>
      </c>
      <c r="H51" s="27">
        <f t="shared" si="6"/>
        <v>50</v>
      </c>
      <c r="I51" s="25">
        <f t="shared" si="7"/>
        <v>16.748405119768673</v>
      </c>
      <c r="J51" s="25">
        <f t="shared" si="8"/>
        <v>1.4938042559990707</v>
      </c>
      <c r="K51" s="28"/>
    </row>
    <row r="52" spans="1:11">
      <c r="A52" s="45">
        <v>6</v>
      </c>
      <c r="B52" s="46" t="s">
        <v>54</v>
      </c>
      <c r="C52" s="47">
        <v>154.52845285800109</v>
      </c>
      <c r="D52" s="47">
        <v>346.53486408473674</v>
      </c>
      <c r="E52" s="47">
        <v>173.26743204236837</v>
      </c>
      <c r="F52" s="48">
        <v>175.40101963060076</v>
      </c>
      <c r="G52" s="26">
        <f t="shared" si="5"/>
        <v>348.66845167296913</v>
      </c>
      <c r="H52" s="27">
        <f t="shared" si="6"/>
        <v>50</v>
      </c>
      <c r="I52" s="25">
        <f t="shared" si="7"/>
        <v>12.126555878733125</v>
      </c>
      <c r="J52" s="25">
        <f t="shared" si="8"/>
        <v>0.53090357491451268</v>
      </c>
      <c r="K52" s="28"/>
    </row>
    <row r="53" spans="1:11">
      <c r="A53" s="45">
        <v>7</v>
      </c>
      <c r="B53" s="46" t="s">
        <v>55</v>
      </c>
      <c r="C53" s="47">
        <v>2074.2312195345039</v>
      </c>
      <c r="D53" s="47">
        <v>4709.5979425662281</v>
      </c>
      <c r="E53" s="47">
        <v>2354.798971283114</v>
      </c>
      <c r="F53" s="48">
        <v>2387.208016206152</v>
      </c>
      <c r="G53" s="26">
        <f t="shared" si="5"/>
        <v>4742.0069874892661</v>
      </c>
      <c r="H53" s="27">
        <f t="shared" si="6"/>
        <v>50</v>
      </c>
      <c r="I53" s="25">
        <f t="shared" si="7"/>
        <v>13.526348900079466</v>
      </c>
      <c r="J53" s="25">
        <f t="shared" si="8"/>
        <v>7.2152693516778328</v>
      </c>
      <c r="K53" s="28"/>
    </row>
    <row r="54" spans="1:11">
      <c r="A54" s="45">
        <v>8</v>
      </c>
      <c r="B54" s="46" t="s">
        <v>56</v>
      </c>
      <c r="C54" s="47">
        <v>2418.7980713135898</v>
      </c>
      <c r="D54" s="47">
        <v>5421.3921193952774</v>
      </c>
      <c r="E54" s="47">
        <v>2710.6960596976387</v>
      </c>
      <c r="F54" s="48">
        <v>2743.9083583588563</v>
      </c>
      <c r="G54" s="26">
        <f t="shared" si="5"/>
        <v>5454.604418056495</v>
      </c>
      <c r="H54" s="27">
        <f t="shared" si="6"/>
        <v>50</v>
      </c>
      <c r="I54" s="25">
        <f t="shared" si="7"/>
        <v>12.067894043983852</v>
      </c>
      <c r="J54" s="25">
        <f t="shared" si="8"/>
        <v>8.3057630140686687</v>
      </c>
      <c r="K54" s="28"/>
    </row>
    <row r="55" spans="1:11">
      <c r="A55" s="45">
        <v>9</v>
      </c>
      <c r="B55" s="46" t="s">
        <v>57</v>
      </c>
      <c r="C55" s="47">
        <v>3581.7287429402713</v>
      </c>
      <c r="D55" s="47">
        <v>8272.8999466149471</v>
      </c>
      <c r="E55" s="47">
        <v>4136.4499733074736</v>
      </c>
      <c r="F55" s="48">
        <v>4201.5316404631403</v>
      </c>
      <c r="G55" s="26">
        <f t="shared" si="5"/>
        <v>8337.9816137706148</v>
      </c>
      <c r="H55" s="27">
        <f t="shared" si="6"/>
        <v>50</v>
      </c>
      <c r="I55" s="25">
        <f t="shared" si="7"/>
        <v>15.487527676700253</v>
      </c>
      <c r="J55" s="25">
        <f t="shared" si="8"/>
        <v>12.67437309134348</v>
      </c>
      <c r="K55" s="28"/>
    </row>
    <row r="56" spans="1:11">
      <c r="A56" s="45">
        <v>10</v>
      </c>
      <c r="B56" s="49" t="s">
        <v>58</v>
      </c>
      <c r="C56" s="50">
        <v>2994.2289212969467</v>
      </c>
      <c r="D56" s="50">
        <v>5879.1346696795945</v>
      </c>
      <c r="E56" s="50">
        <v>3388.2203523121402</v>
      </c>
      <c r="F56" s="51">
        <v>3437.6429067998997</v>
      </c>
      <c r="G56" s="26">
        <f t="shared" si="5"/>
        <v>6825.8632591120404</v>
      </c>
      <c r="H56" s="27">
        <f t="shared" si="6"/>
        <v>57.631276415323107</v>
      </c>
      <c r="I56" s="25">
        <f t="shared" si="7"/>
        <v>13.158360344890951</v>
      </c>
      <c r="J56" s="25">
        <f t="shared" si="8"/>
        <v>10.381745007917976</v>
      </c>
      <c r="K56" s="28"/>
    </row>
    <row r="57" spans="1:11">
      <c r="A57" s="45">
        <v>11</v>
      </c>
      <c r="B57" s="46" t="s">
        <v>59</v>
      </c>
      <c r="C57" s="47">
        <v>136.28051612792777</v>
      </c>
      <c r="D57" s="47">
        <v>309.42858844444061</v>
      </c>
      <c r="E57" s="47">
        <v>154.7142942222203</v>
      </c>
      <c r="F57" s="48">
        <v>156.84362355046946</v>
      </c>
      <c r="G57" s="26">
        <f t="shared" si="5"/>
        <v>311.55791777268973</v>
      </c>
      <c r="H57" s="27">
        <f t="shared" si="6"/>
        <v>50</v>
      </c>
      <c r="I57" s="25">
        <f t="shared" si="7"/>
        <v>13.526348900079444</v>
      </c>
      <c r="J57" s="25">
        <f t="shared" si="8"/>
        <v>0.47405545822868517</v>
      </c>
      <c r="K57" s="28"/>
    </row>
    <row r="58" spans="1:11">
      <c r="A58" s="45">
        <v>12</v>
      </c>
      <c r="B58" s="46" t="s">
        <v>60</v>
      </c>
      <c r="C58" s="47">
        <v>139.56458997636338</v>
      </c>
      <c r="D58" s="47">
        <v>307.00058237374083</v>
      </c>
      <c r="E58" s="47">
        <v>153.50029118687041</v>
      </c>
      <c r="F58" s="48">
        <v>155.03911403576421</v>
      </c>
      <c r="G58" s="26">
        <f t="shared" si="5"/>
        <v>308.53940522263463</v>
      </c>
      <c r="H58" s="27">
        <f t="shared" si="6"/>
        <v>50</v>
      </c>
      <c r="I58" s="25">
        <f t="shared" si="7"/>
        <v>9.9851267523282097</v>
      </c>
      <c r="J58" s="25">
        <f t="shared" si="8"/>
        <v>0.47033566770702079</v>
      </c>
      <c r="K58" s="28"/>
    </row>
    <row r="59" spans="1:11">
      <c r="A59" s="45">
        <v>13</v>
      </c>
      <c r="B59" s="46" t="s">
        <v>61</v>
      </c>
      <c r="C59" s="47">
        <v>33.273798200167064</v>
      </c>
      <c r="D59" s="47">
        <v>77.693257442930658</v>
      </c>
      <c r="E59" s="47">
        <v>38.846628721465329</v>
      </c>
      <c r="F59" s="48">
        <v>39.505679843593853</v>
      </c>
      <c r="G59" s="26">
        <f t="shared" si="5"/>
        <v>78.35230856505919</v>
      </c>
      <c r="H59" s="27">
        <f t="shared" si="6"/>
        <v>50</v>
      </c>
      <c r="I59" s="25">
        <f t="shared" si="7"/>
        <v>16.748405119768627</v>
      </c>
      <c r="J59" s="25">
        <f t="shared" si="8"/>
        <v>0.11902879738276305</v>
      </c>
      <c r="K59" s="28"/>
    </row>
    <row r="60" spans="1:11">
      <c r="A60" s="45">
        <v>14</v>
      </c>
      <c r="B60" s="46" t="s">
        <v>62</v>
      </c>
      <c r="C60" s="47">
        <v>30.763390419010314</v>
      </c>
      <c r="D60" s="47">
        <v>71.831535349924508</v>
      </c>
      <c r="E60" s="47">
        <v>35.915767674962254</v>
      </c>
      <c r="F60" s="48">
        <v>36.525095376421504</v>
      </c>
      <c r="G60" s="26">
        <f t="shared" si="5"/>
        <v>72.440863051383758</v>
      </c>
      <c r="H60" s="27">
        <f t="shared" si="6"/>
        <v>50</v>
      </c>
      <c r="I60" s="25">
        <f t="shared" si="7"/>
        <v>16.748405119768648</v>
      </c>
      <c r="J60" s="25">
        <f t="shared" si="8"/>
        <v>0.11004843339384163</v>
      </c>
      <c r="K60" s="28"/>
    </row>
    <row r="61" spans="1:11">
      <c r="A61" s="45">
        <v>15</v>
      </c>
      <c r="B61" s="46" t="s">
        <v>63</v>
      </c>
      <c r="C61" s="47">
        <v>2.4253848673424878</v>
      </c>
      <c r="D61" s="47">
        <v>5.50690177333792</v>
      </c>
      <c r="E61" s="47">
        <v>2.7534508866689622</v>
      </c>
      <c r="F61" s="48">
        <v>2.7913465688769463</v>
      </c>
      <c r="G61" s="26">
        <f t="shared" si="5"/>
        <v>5.5447974555459085</v>
      </c>
      <c r="H61" s="27">
        <f t="shared" si="6"/>
        <v>50.000000000000043</v>
      </c>
      <c r="I61" s="25">
        <f t="shared" si="7"/>
        <v>13.526348900079466</v>
      </c>
      <c r="J61" s="25">
        <f t="shared" si="8"/>
        <v>8.4367668052391688E-3</v>
      </c>
      <c r="K61" s="28"/>
    </row>
    <row r="62" spans="1:11">
      <c r="A62" s="45">
        <v>16</v>
      </c>
      <c r="B62" s="46" t="s">
        <v>64</v>
      </c>
      <c r="C62" s="47">
        <v>3.7666493455570098</v>
      </c>
      <c r="D62" s="47">
        <v>8.6514827816622741</v>
      </c>
      <c r="E62" s="47">
        <v>4.3257413908311371</v>
      </c>
      <c r="F62" s="48">
        <v>4.3910330215042599</v>
      </c>
      <c r="G62" s="26">
        <f t="shared" si="5"/>
        <v>8.716774412335397</v>
      </c>
      <c r="H62" s="27">
        <f t="shared" si="6"/>
        <v>50</v>
      </c>
      <c r="I62" s="25">
        <f t="shared" si="7"/>
        <v>14.843219901359017</v>
      </c>
      <c r="J62" s="25">
        <f t="shared" si="8"/>
        <v>1.325437528263454E-2</v>
      </c>
      <c r="K62" s="28"/>
    </row>
    <row r="63" spans="1:11">
      <c r="A63" s="45">
        <v>17</v>
      </c>
      <c r="B63" s="46" t="s">
        <v>65</v>
      </c>
      <c r="C63" s="47">
        <v>2869.7708576358064</v>
      </c>
      <c r="D63" s="47">
        <v>6398.3789300915887</v>
      </c>
      <c r="E63" s="47">
        <v>3199.1894650457943</v>
      </c>
      <c r="F63" s="48">
        <v>3236.3990678530854</v>
      </c>
      <c r="G63" s="26">
        <f t="shared" si="5"/>
        <v>6435.5885328988797</v>
      </c>
      <c r="H63" s="27">
        <f t="shared" si="6"/>
        <v>50</v>
      </c>
      <c r="I63" s="25">
        <f t="shared" si="7"/>
        <v>11.478916741156532</v>
      </c>
      <c r="J63" s="25">
        <f t="shared" si="8"/>
        <v>9.8025410996242055</v>
      </c>
      <c r="K63" s="28"/>
    </row>
    <row r="64" spans="1:11">
      <c r="A64" s="45">
        <v>18</v>
      </c>
      <c r="B64" s="46" t="s">
        <v>66</v>
      </c>
      <c r="C64" s="50">
        <v>225.7262429139804</v>
      </c>
      <c r="D64" s="50">
        <v>518.46257104955669</v>
      </c>
      <c r="E64" s="50">
        <v>259.23128552477851</v>
      </c>
      <c r="F64" s="51">
        <v>263.14405603604354</v>
      </c>
      <c r="G64" s="26">
        <f t="shared" si="5"/>
        <v>522.37534156082211</v>
      </c>
      <c r="H64" s="27">
        <f t="shared" si="6"/>
        <v>50.000000000000036</v>
      </c>
      <c r="I64" s="25">
        <f t="shared" si="7"/>
        <v>14.843219901359106</v>
      </c>
      <c r="J64" s="25">
        <f t="shared" si="8"/>
        <v>0.79430285652953159</v>
      </c>
      <c r="K64" s="28"/>
    </row>
    <row r="65" spans="1:14">
      <c r="A65" s="45">
        <v>19</v>
      </c>
      <c r="B65" s="46" t="s">
        <v>67</v>
      </c>
      <c r="C65" s="47">
        <v>8334.7496815072664</v>
      </c>
      <c r="D65" s="47">
        <v>19564.18907840774</v>
      </c>
      <c r="E65" s="47">
        <v>9782.0945392038702</v>
      </c>
      <c r="F65" s="48">
        <v>9953.851399498828</v>
      </c>
      <c r="G65" s="26">
        <f t="shared" si="5"/>
        <v>19735.945938702698</v>
      </c>
      <c r="H65" s="27">
        <f t="shared" si="6"/>
        <v>50</v>
      </c>
      <c r="I65" s="25">
        <f t="shared" si="7"/>
        <v>17.365186874272929</v>
      </c>
      <c r="J65" s="25">
        <f t="shared" si="8"/>
        <v>29.973024357775209</v>
      </c>
      <c r="K65" s="28"/>
    </row>
    <row r="66" spans="1:14" ht="20.25">
      <c r="A66" s="52" t="s">
        <v>68</v>
      </c>
      <c r="B66" s="53"/>
      <c r="C66" s="54">
        <f>SUM(C47:C65)</f>
        <v>28459.311884285165</v>
      </c>
      <c r="D66" s="54">
        <f>SUM(D47:D65)</f>
        <v>64375.349953581397</v>
      </c>
      <c r="E66" s="54">
        <f>SUM(E47:E65)</f>
        <v>32636.32799426304</v>
      </c>
      <c r="F66" s="54">
        <f>SUM(F47:F65)</f>
        <v>33127.542344084417</v>
      </c>
      <c r="G66" s="54">
        <f>SUM(G47:G65)</f>
        <v>65763.870338347449</v>
      </c>
      <c r="H66" s="34">
        <f>E66/D66*100</f>
        <v>50.696932937523208</v>
      </c>
      <c r="I66" s="35">
        <f>(E66/C66-1)*100</f>
        <v>14.677150758112202</v>
      </c>
      <c r="J66" s="35">
        <f t="shared" si="8"/>
        <v>100</v>
      </c>
      <c r="K66" s="28"/>
    </row>
    <row r="67" spans="1:14">
      <c r="A67" s="37" t="s">
        <v>69</v>
      </c>
      <c r="H67" s="4"/>
    </row>
    <row r="68" spans="1:14">
      <c r="A68" s="37"/>
      <c r="H68" s="4"/>
    </row>
    <row r="69" spans="1:14">
      <c r="A69" s="37"/>
      <c r="H69" s="4"/>
    </row>
    <row r="70" spans="1:14">
      <c r="A70" s="9" t="s">
        <v>70</v>
      </c>
      <c r="B70" s="55"/>
      <c r="C70" s="55"/>
      <c r="D70" s="55"/>
      <c r="E70" s="55"/>
      <c r="F70" s="55"/>
      <c r="G70" s="55"/>
      <c r="H70" s="55"/>
      <c r="I70" s="55"/>
      <c r="J70" s="55"/>
      <c r="K70" s="55"/>
      <c r="N70" s="56"/>
    </row>
    <row r="71" spans="1:14">
      <c r="A71" s="57"/>
      <c r="B71" s="57"/>
      <c r="C71" s="58"/>
      <c r="D71" s="58"/>
      <c r="E71" s="58"/>
      <c r="F71" s="58"/>
      <c r="G71" s="58"/>
      <c r="H71" s="59"/>
      <c r="I71" s="59"/>
      <c r="J71" s="11" t="s">
        <v>71</v>
      </c>
      <c r="K71" s="11"/>
      <c r="N71" s="56"/>
    </row>
    <row r="72" spans="1:14" ht="72">
      <c r="A72" s="60" t="s">
        <v>9</v>
      </c>
      <c r="B72" s="60" t="s">
        <v>10</v>
      </c>
      <c r="C72" s="14" t="s">
        <v>11</v>
      </c>
      <c r="D72" s="14" t="s">
        <v>12</v>
      </c>
      <c r="E72" s="14" t="s">
        <v>13</v>
      </c>
      <c r="F72" s="14" t="s">
        <v>14</v>
      </c>
      <c r="G72" s="14" t="s">
        <v>15</v>
      </c>
      <c r="H72" s="15" t="s">
        <v>16</v>
      </c>
      <c r="I72" s="15" t="s">
        <v>17</v>
      </c>
      <c r="J72" s="16" t="s">
        <v>18</v>
      </c>
      <c r="K72" s="17"/>
    </row>
    <row r="73" spans="1:14" s="22" customFormat="1" ht="28.5">
      <c r="A73" s="61">
        <v>1</v>
      </c>
      <c r="B73" s="61">
        <v>2</v>
      </c>
      <c r="C73" s="61">
        <v>3</v>
      </c>
      <c r="D73" s="61">
        <v>4</v>
      </c>
      <c r="E73" s="61">
        <v>5</v>
      </c>
      <c r="F73" s="61">
        <v>6</v>
      </c>
      <c r="G73" s="61">
        <v>7</v>
      </c>
      <c r="H73" s="19" t="s">
        <v>19</v>
      </c>
      <c r="I73" s="19" t="s">
        <v>20</v>
      </c>
      <c r="J73" s="20" t="s">
        <v>21</v>
      </c>
      <c r="K73" s="21"/>
    </row>
    <row r="74" spans="1:14">
      <c r="A74" s="62" t="s">
        <v>72</v>
      </c>
      <c r="B74" s="63" t="s">
        <v>45</v>
      </c>
      <c r="C74" s="64">
        <f>C76+C102</f>
        <v>5377.6367022676131</v>
      </c>
      <c r="D74" s="64">
        <f>D76+D102</f>
        <v>11292.124812162085</v>
      </c>
      <c r="E74" s="64">
        <f>E76+E102</f>
        <v>5641.0292983757427</v>
      </c>
      <c r="F74" s="64">
        <f>F76+F102</f>
        <v>5651.0955137863439</v>
      </c>
      <c r="G74" s="65">
        <f>SUM(E74,F74)</f>
        <v>11292.124812162087</v>
      </c>
      <c r="H74" s="66">
        <f>E74/D74*100</f>
        <v>49.955428160872977</v>
      </c>
      <c r="I74" s="66">
        <f>(E74/C74-1)*100</f>
        <v>4.8979246961228018</v>
      </c>
      <c r="J74" s="64"/>
    </row>
    <row r="75" spans="1:14">
      <c r="A75" s="62" t="s">
        <v>73</v>
      </c>
      <c r="B75" s="63" t="s">
        <v>74</v>
      </c>
      <c r="C75" s="64">
        <f>C76-C102</f>
        <v>-118.10290324332664</v>
      </c>
      <c r="D75" s="64">
        <f>D76-D102</f>
        <v>-258.80475235388258</v>
      </c>
      <c r="E75" s="64">
        <f>E76-E102</f>
        <v>15.026000919746366</v>
      </c>
      <c r="F75" s="64">
        <f>F76-F102</f>
        <v>-273.83075327362758</v>
      </c>
      <c r="G75" s="65">
        <f>SUM(E75,F75)</f>
        <v>-258.80475235388121</v>
      </c>
      <c r="H75" s="66"/>
      <c r="I75" s="64"/>
      <c r="J75" s="64"/>
    </row>
    <row r="76" spans="1:14">
      <c r="A76" s="67" t="s">
        <v>75</v>
      </c>
      <c r="B76" s="68" t="s">
        <v>76</v>
      </c>
      <c r="C76" s="69">
        <f>SUM(C77:C101)</f>
        <v>2629.7668995121435</v>
      </c>
      <c r="D76" s="69">
        <f>SUM(D77:D101)</f>
        <v>5516.6600299041011</v>
      </c>
      <c r="E76" s="69">
        <f>SUM(E77:E101)</f>
        <v>2828.0276496477445</v>
      </c>
      <c r="F76" s="69">
        <f>SUM(F77:F101)</f>
        <v>2688.6323802563584</v>
      </c>
      <c r="G76" s="70">
        <f>SUM(E76:F76)</f>
        <v>5516.6600299041029</v>
      </c>
      <c r="H76" s="71">
        <f>E76/D76*100</f>
        <v>51.263402753076768</v>
      </c>
      <c r="I76" s="72">
        <f>(E76/C76-1)*100</f>
        <v>7.5390997647883262</v>
      </c>
      <c r="J76" s="73">
        <f>E76/$E$76*100</f>
        <v>100</v>
      </c>
      <c r="L76" s="4"/>
    </row>
    <row r="77" spans="1:14">
      <c r="A77" s="74">
        <v>1</v>
      </c>
      <c r="B77" s="75" t="s">
        <v>77</v>
      </c>
      <c r="C77" s="25">
        <v>704.33132398214286</v>
      </c>
      <c r="D77" s="25">
        <v>1328.8555802936398</v>
      </c>
      <c r="E77" s="25">
        <v>625.86358974570612</v>
      </c>
      <c r="F77" s="25">
        <f>D77-E77</f>
        <v>702.99199054793371</v>
      </c>
      <c r="G77" s="76">
        <f>SUM(E77:F77)</f>
        <v>1328.8555802936398</v>
      </c>
      <c r="H77" s="77">
        <f>E77/D77*100</f>
        <v>47.097938935351259</v>
      </c>
      <c r="I77" s="78">
        <f>(E77/C77-1)*100</f>
        <v>-11.140741802138866</v>
      </c>
      <c r="J77" s="25">
        <f>E77/$E$76*100</f>
        <v>22.130745073290313</v>
      </c>
      <c r="K77" s="79"/>
    </row>
    <row r="78" spans="1:14">
      <c r="A78" s="74">
        <v>2</v>
      </c>
      <c r="B78" s="75" t="s">
        <v>78</v>
      </c>
      <c r="C78" s="25">
        <v>329.459292</v>
      </c>
      <c r="D78" s="25">
        <v>670.07978347400001</v>
      </c>
      <c r="E78" s="25">
        <v>329.97343380000001</v>
      </c>
      <c r="F78" s="25">
        <f t="shared" ref="F78:F105" si="9">D78-E78</f>
        <v>340.106349674</v>
      </c>
      <c r="G78" s="76">
        <f t="shared" ref="G78:G100" si="10">SUM(E78:F78)</f>
        <v>670.07978347400001</v>
      </c>
      <c r="H78" s="77">
        <f t="shared" ref="H78:H101" si="11">E78/D78*100</f>
        <v>49.243902284182759</v>
      </c>
      <c r="I78" s="78">
        <f t="shared" ref="I78:I101" si="12">(E78/C78-1)*100</f>
        <v>0.15605624503072235</v>
      </c>
      <c r="J78" s="25">
        <f t="shared" ref="J78:J101" si="13">E78/$E$76*100</f>
        <v>11.667970567441273</v>
      </c>
      <c r="K78" s="79"/>
    </row>
    <row r="79" spans="1:14">
      <c r="A79" s="74">
        <v>3</v>
      </c>
      <c r="B79" s="75" t="s">
        <v>79</v>
      </c>
      <c r="C79" s="25">
        <v>263.15801253000001</v>
      </c>
      <c r="D79" s="25">
        <v>465.55407362014</v>
      </c>
      <c r="E79" s="80">
        <v>226.69673762400001</v>
      </c>
      <c r="F79" s="25">
        <f t="shared" si="9"/>
        <v>238.85733599613999</v>
      </c>
      <c r="G79" s="76">
        <f t="shared" si="10"/>
        <v>465.55407362014</v>
      </c>
      <c r="H79" s="77">
        <f t="shared" si="11"/>
        <v>48.693964991265204</v>
      </c>
      <c r="I79" s="78">
        <f t="shared" si="12"/>
        <v>-13.855278262463477</v>
      </c>
      <c r="J79" s="25">
        <f t="shared" si="13"/>
        <v>8.0160721785105977</v>
      </c>
      <c r="K79" s="79"/>
    </row>
    <row r="80" spans="1:14">
      <c r="A80" s="74">
        <v>4</v>
      </c>
      <c r="B80" s="75" t="s">
        <v>80</v>
      </c>
      <c r="C80" s="25">
        <v>67.524027000000004</v>
      </c>
      <c r="D80" s="25">
        <v>168.024357620887</v>
      </c>
      <c r="E80" s="25">
        <v>113.25840093599999</v>
      </c>
      <c r="F80" s="25">
        <f t="shared" si="9"/>
        <v>54.765956684887016</v>
      </c>
      <c r="G80" s="76">
        <f t="shared" si="10"/>
        <v>168.024357620887</v>
      </c>
      <c r="H80" s="77">
        <f t="shared" si="11"/>
        <v>67.405941935838058</v>
      </c>
      <c r="I80" s="78">
        <f t="shared" si="12"/>
        <v>67.730518998815015</v>
      </c>
      <c r="J80" s="25">
        <f t="shared" si="13"/>
        <v>4.004854795182335</v>
      </c>
      <c r="K80" s="79"/>
    </row>
    <row r="81" spans="1:32">
      <c r="A81" s="74">
        <v>5</v>
      </c>
      <c r="B81" s="81" t="s">
        <v>81</v>
      </c>
      <c r="C81" s="25">
        <v>9.3714410000000008</v>
      </c>
      <c r="D81" s="30">
        <v>254.83526035368402</v>
      </c>
      <c r="E81" s="30">
        <v>101.59464643199998</v>
      </c>
      <c r="F81" s="30">
        <f t="shared" si="9"/>
        <v>153.24061392168403</v>
      </c>
      <c r="G81" s="76">
        <f t="shared" si="10"/>
        <v>254.83526035368402</v>
      </c>
      <c r="H81" s="77">
        <f t="shared" si="11"/>
        <v>39.866793273033529</v>
      </c>
      <c r="I81" s="78">
        <f t="shared" si="12"/>
        <v>984.08777723724631</v>
      </c>
      <c r="J81" s="25">
        <f t="shared" si="13"/>
        <v>3.5924205495181236</v>
      </c>
      <c r="K81" s="79"/>
      <c r="AF81" s="3" t="s">
        <v>82</v>
      </c>
    </row>
    <row r="82" spans="1:32">
      <c r="A82" s="74">
        <v>6</v>
      </c>
      <c r="B82" s="82" t="s">
        <v>83</v>
      </c>
      <c r="C82" s="25">
        <v>125.759383</v>
      </c>
      <c r="D82" s="25">
        <v>282.50013574212301</v>
      </c>
      <c r="E82" s="25">
        <v>91.222244064000009</v>
      </c>
      <c r="F82" s="25">
        <f t="shared" si="9"/>
        <v>191.27789167812301</v>
      </c>
      <c r="G82" s="76">
        <f t="shared" si="10"/>
        <v>282.50013574212301</v>
      </c>
      <c r="H82" s="77">
        <f t="shared" si="11"/>
        <v>32.291044329717131</v>
      </c>
      <c r="I82" s="78">
        <f t="shared" si="12"/>
        <v>-27.462872441096497</v>
      </c>
      <c r="J82" s="25">
        <f t="shared" si="13"/>
        <v>3.2256489456658084</v>
      </c>
      <c r="K82" s="79"/>
    </row>
    <row r="83" spans="1:32">
      <c r="A83" s="74">
        <v>7</v>
      </c>
      <c r="B83" s="83" t="s">
        <v>84</v>
      </c>
      <c r="C83" s="25">
        <v>116.818597</v>
      </c>
      <c r="D83" s="25">
        <v>194.34107445267401</v>
      </c>
      <c r="E83" s="25">
        <v>113.97889042800001</v>
      </c>
      <c r="F83" s="25">
        <f t="shared" si="9"/>
        <v>80.362184024673994</v>
      </c>
      <c r="G83" s="76">
        <f t="shared" si="10"/>
        <v>194.34107445267401</v>
      </c>
      <c r="H83" s="77">
        <f t="shared" si="11"/>
        <v>58.648893832145696</v>
      </c>
      <c r="I83" s="78">
        <f t="shared" si="12"/>
        <v>-2.4308685816522679</v>
      </c>
      <c r="J83" s="25">
        <f t="shared" si="13"/>
        <v>4.0303315436890115</v>
      </c>
      <c r="K83" s="79"/>
    </row>
    <row r="84" spans="1:32">
      <c r="A84" s="74">
        <v>8</v>
      </c>
      <c r="B84" s="84" t="s">
        <v>85</v>
      </c>
      <c r="C84" s="25">
        <v>73.174604000000002</v>
      </c>
      <c r="D84" s="30">
        <v>164.90244106494399</v>
      </c>
      <c r="E84" s="30">
        <v>101.49040891199999</v>
      </c>
      <c r="F84" s="30">
        <f t="shared" si="9"/>
        <v>63.412032152943993</v>
      </c>
      <c r="G84" s="76">
        <f t="shared" si="10"/>
        <v>164.90244106494399</v>
      </c>
      <c r="H84" s="77">
        <f t="shared" si="11"/>
        <v>61.545728648146415</v>
      </c>
      <c r="I84" s="78">
        <f t="shared" si="12"/>
        <v>38.696218857569754</v>
      </c>
      <c r="J84" s="25">
        <f t="shared" si="13"/>
        <v>3.588734676078627</v>
      </c>
      <c r="K84" s="79"/>
    </row>
    <row r="85" spans="1:32">
      <c r="A85" s="74">
        <v>9</v>
      </c>
      <c r="B85" s="75" t="s">
        <v>86</v>
      </c>
      <c r="C85" s="25">
        <v>58.375500000000002</v>
      </c>
      <c r="D85" s="25">
        <v>129.59526211787551</v>
      </c>
      <c r="E85" s="25">
        <v>80.649428400000005</v>
      </c>
      <c r="F85" s="25">
        <f t="shared" si="9"/>
        <v>48.945833717875502</v>
      </c>
      <c r="G85" s="76">
        <f t="shared" si="10"/>
        <v>129.59526211787551</v>
      </c>
      <c r="H85" s="77">
        <f t="shared" si="11"/>
        <v>62.231772274702443</v>
      </c>
      <c r="I85" s="78">
        <f t="shared" si="12"/>
        <v>38.156295706246638</v>
      </c>
      <c r="J85" s="25">
        <f t="shared" si="13"/>
        <v>2.8517906608885384</v>
      </c>
      <c r="K85" s="79"/>
    </row>
    <row r="86" spans="1:32">
      <c r="A86" s="74">
        <v>10</v>
      </c>
      <c r="B86" s="75" t="s">
        <v>87</v>
      </c>
      <c r="C86" s="25">
        <v>93.687689000000006</v>
      </c>
      <c r="D86" s="25">
        <v>188.11545712248201</v>
      </c>
      <c r="E86" s="25">
        <v>103.23520737599999</v>
      </c>
      <c r="F86" s="25">
        <f t="shared" si="9"/>
        <v>84.880249746482022</v>
      </c>
      <c r="G86" s="76">
        <f t="shared" si="10"/>
        <v>188.11545712248201</v>
      </c>
      <c r="H86" s="77">
        <f t="shared" si="11"/>
        <v>54.878641529591867</v>
      </c>
      <c r="I86" s="78">
        <f t="shared" si="12"/>
        <v>10.190792918373702</v>
      </c>
      <c r="J86" s="25">
        <f t="shared" si="13"/>
        <v>3.6504313311384644</v>
      </c>
      <c r="K86" s="79"/>
    </row>
    <row r="87" spans="1:32">
      <c r="A87" s="74">
        <v>11</v>
      </c>
      <c r="B87" s="75" t="s">
        <v>88</v>
      </c>
      <c r="C87" s="25">
        <v>99.940523999999996</v>
      </c>
      <c r="D87" s="25">
        <v>192.08737495294201</v>
      </c>
      <c r="E87" s="25">
        <v>90.940468187999997</v>
      </c>
      <c r="F87" s="25">
        <f t="shared" si="9"/>
        <v>101.14690676494202</v>
      </c>
      <c r="G87" s="76">
        <f t="shared" si="10"/>
        <v>192.08737495294201</v>
      </c>
      <c r="H87" s="77">
        <f t="shared" si="11"/>
        <v>47.343282300712787</v>
      </c>
      <c r="I87" s="78">
        <f t="shared" si="12"/>
        <v>-9.0054118707642576</v>
      </c>
      <c r="J87" s="25">
        <f t="shared" si="13"/>
        <v>3.2156852568017653</v>
      </c>
      <c r="K87" s="79"/>
    </row>
    <row r="88" spans="1:32">
      <c r="A88" s="74">
        <v>12</v>
      </c>
      <c r="B88" s="75" t="s">
        <v>89</v>
      </c>
      <c r="C88" s="25">
        <v>70.000085999999996</v>
      </c>
      <c r="D88" s="25">
        <v>143.20720511593899</v>
      </c>
      <c r="E88" s="25">
        <v>44.266529315999989</v>
      </c>
      <c r="F88" s="25">
        <f t="shared" si="9"/>
        <v>98.940675799939001</v>
      </c>
      <c r="G88" s="76">
        <f t="shared" si="10"/>
        <v>143.20720511593899</v>
      </c>
      <c r="H88" s="77">
        <f t="shared" si="11"/>
        <v>30.910825527362462</v>
      </c>
      <c r="I88" s="78">
        <f t="shared" si="12"/>
        <v>-36.762178669323362</v>
      </c>
      <c r="J88" s="25">
        <f t="shared" si="13"/>
        <v>1.5652792263722661</v>
      </c>
      <c r="K88" s="79"/>
    </row>
    <row r="89" spans="1:32">
      <c r="A89" s="74">
        <v>13</v>
      </c>
      <c r="B89" s="83" t="s">
        <v>90</v>
      </c>
      <c r="C89" s="25">
        <v>47.163159</v>
      </c>
      <c r="D89" s="25">
        <v>85.49657998562175</v>
      </c>
      <c r="E89" s="25">
        <v>61.299407664</v>
      </c>
      <c r="F89" s="25">
        <f t="shared" si="9"/>
        <v>24.19717232162175</v>
      </c>
      <c r="G89" s="76">
        <f t="shared" si="10"/>
        <v>85.49657998562175</v>
      </c>
      <c r="H89" s="77">
        <f t="shared" si="11"/>
        <v>71.698081577425583</v>
      </c>
      <c r="I89" s="78">
        <f t="shared" si="12"/>
        <v>29.973074246362508</v>
      </c>
      <c r="J89" s="25">
        <f t="shared" si="13"/>
        <v>2.1675674801706899</v>
      </c>
      <c r="K89" s="79"/>
    </row>
    <row r="90" spans="1:32">
      <c r="A90" s="74">
        <v>14</v>
      </c>
      <c r="B90" s="75" t="s">
        <v>91</v>
      </c>
      <c r="C90" s="25">
        <v>8.1861669999999993</v>
      </c>
      <c r="D90" s="25">
        <v>13.976604400000001</v>
      </c>
      <c r="E90" s="25">
        <v>14.966583083999994</v>
      </c>
      <c r="F90" s="25">
        <f t="shared" si="9"/>
        <v>-0.98997868399999334</v>
      </c>
      <c r="G90" s="76">
        <f t="shared" si="10"/>
        <v>13.976604400000001</v>
      </c>
      <c r="H90" s="77">
        <f t="shared" si="11"/>
        <v>107.08311300561668</v>
      </c>
      <c r="I90" s="78">
        <f t="shared" si="12"/>
        <v>82.827727360069687</v>
      </c>
      <c r="J90" s="25">
        <f t="shared" si="13"/>
        <v>0.5292233647667558</v>
      </c>
      <c r="K90" s="79"/>
    </row>
    <row r="91" spans="1:32">
      <c r="A91" s="74">
        <v>15</v>
      </c>
      <c r="B91" s="75" t="s">
        <v>92</v>
      </c>
      <c r="C91" s="25">
        <v>59.451434999999996</v>
      </c>
      <c r="D91" s="25">
        <v>105.330443307164</v>
      </c>
      <c r="E91" s="25">
        <v>67.351212335999989</v>
      </c>
      <c r="F91" s="25">
        <f t="shared" si="9"/>
        <v>37.979230971164014</v>
      </c>
      <c r="G91" s="76">
        <f t="shared" si="10"/>
        <v>105.330443307164</v>
      </c>
      <c r="H91" s="77">
        <f t="shared" si="11"/>
        <v>63.942778764911104</v>
      </c>
      <c r="I91" s="78">
        <f t="shared" si="12"/>
        <v>13.287782432837814</v>
      </c>
      <c r="J91" s="25">
        <f t="shared" si="13"/>
        <v>2.3815613098545612</v>
      </c>
      <c r="K91" s="79"/>
    </row>
    <row r="92" spans="1:32">
      <c r="A92" s="74">
        <v>16</v>
      </c>
      <c r="B92" s="83" t="s">
        <v>93</v>
      </c>
      <c r="C92" s="25">
        <v>40.677672999999999</v>
      </c>
      <c r="D92" s="25">
        <v>47.845987821483632</v>
      </c>
      <c r="E92" s="25">
        <v>79.987867679999994</v>
      </c>
      <c r="F92" s="25">
        <f t="shared" si="9"/>
        <v>-32.141879858516361</v>
      </c>
      <c r="G92" s="76">
        <f t="shared" si="10"/>
        <v>47.845987821483632</v>
      </c>
      <c r="H92" s="77">
        <f t="shared" si="11"/>
        <v>167.1777955101266</v>
      </c>
      <c r="I92" s="78">
        <f t="shared" si="12"/>
        <v>96.638258240583227</v>
      </c>
      <c r="J92" s="25">
        <f t="shared" si="13"/>
        <v>2.8283976533950499</v>
      </c>
      <c r="K92" s="79"/>
    </row>
    <row r="93" spans="1:32">
      <c r="A93" s="74">
        <v>17</v>
      </c>
      <c r="B93" s="75" t="s">
        <v>94</v>
      </c>
      <c r="C93" s="25">
        <v>25.898529</v>
      </c>
      <c r="D93" s="25">
        <v>59.602385141042802</v>
      </c>
      <c r="E93" s="25">
        <v>45.136760256000009</v>
      </c>
      <c r="F93" s="25">
        <f t="shared" si="9"/>
        <v>14.465624885042793</v>
      </c>
      <c r="G93" s="76">
        <f t="shared" si="10"/>
        <v>59.602385141042802</v>
      </c>
      <c r="H93" s="77">
        <f t="shared" si="11"/>
        <v>75.729788580085497</v>
      </c>
      <c r="I93" s="78">
        <f t="shared" si="12"/>
        <v>74.283104094444937</v>
      </c>
      <c r="J93" s="25">
        <f t="shared" si="13"/>
        <v>1.5960508823745829</v>
      </c>
      <c r="K93" s="79"/>
    </row>
    <row r="94" spans="1:32">
      <c r="A94" s="74">
        <v>18</v>
      </c>
      <c r="B94" s="82" t="s">
        <v>95</v>
      </c>
      <c r="C94" s="25">
        <v>15.883504</v>
      </c>
      <c r="D94" s="25">
        <v>34.814543499999999</v>
      </c>
      <c r="E94" s="25">
        <v>7.6541774159999996</v>
      </c>
      <c r="F94" s="25">
        <f t="shared" si="9"/>
        <v>27.160366084</v>
      </c>
      <c r="G94" s="76">
        <f t="shared" si="10"/>
        <v>34.814543499999999</v>
      </c>
      <c r="H94" s="77">
        <f t="shared" si="11"/>
        <v>21.985574551623806</v>
      </c>
      <c r="I94" s="78">
        <f t="shared" si="12"/>
        <v>-51.810523572128673</v>
      </c>
      <c r="J94" s="25">
        <f t="shared" si="13"/>
        <v>0.27065426382777391</v>
      </c>
      <c r="K94" s="79"/>
    </row>
    <row r="95" spans="1:32">
      <c r="A95" s="74">
        <v>19</v>
      </c>
      <c r="B95" s="84" t="s">
        <v>96</v>
      </c>
      <c r="C95" s="25">
        <v>4.139303</v>
      </c>
      <c r="D95" s="30">
        <v>17.919486900000003</v>
      </c>
      <c r="E95" s="30">
        <v>10.866392400000001</v>
      </c>
      <c r="F95" s="30">
        <f t="shared" si="9"/>
        <v>7.053094500000002</v>
      </c>
      <c r="G95" s="76">
        <f t="shared" si="10"/>
        <v>17.919486900000003</v>
      </c>
      <c r="H95" s="77">
        <f t="shared" si="11"/>
        <v>60.640086742662248</v>
      </c>
      <c r="I95" s="78">
        <f t="shared" si="12"/>
        <v>162.51744315407691</v>
      </c>
      <c r="J95" s="25">
        <f t="shared" si="13"/>
        <v>0.38423925598299946</v>
      </c>
      <c r="K95" s="79"/>
    </row>
    <row r="96" spans="1:32">
      <c r="A96" s="74">
        <v>20</v>
      </c>
      <c r="B96" s="75" t="s">
        <v>97</v>
      </c>
      <c r="C96" s="25">
        <v>26.521841999999999</v>
      </c>
      <c r="D96" s="25">
        <v>59.502268096907201</v>
      </c>
      <c r="E96" s="25">
        <v>34.5326448</v>
      </c>
      <c r="F96" s="25">
        <f t="shared" si="9"/>
        <v>24.969623296907201</v>
      </c>
      <c r="G96" s="76">
        <f t="shared" si="10"/>
        <v>59.502268096907201</v>
      </c>
      <c r="H96" s="77">
        <f t="shared" si="11"/>
        <v>58.035846202970085</v>
      </c>
      <c r="I96" s="78">
        <f t="shared" si="12"/>
        <v>30.204549141043824</v>
      </c>
      <c r="J96" s="25">
        <f t="shared" si="13"/>
        <v>1.2210858265229954</v>
      </c>
      <c r="K96" s="79"/>
    </row>
    <row r="97" spans="1:12">
      <c r="A97" s="74">
        <v>21</v>
      </c>
      <c r="B97" s="75" t="s">
        <v>98</v>
      </c>
      <c r="C97" s="25">
        <v>36.442455000000002</v>
      </c>
      <c r="D97" s="25">
        <v>48.2255958734088</v>
      </c>
      <c r="E97" s="25">
        <v>68.736953999999997</v>
      </c>
      <c r="F97" s="25">
        <f t="shared" si="9"/>
        <v>-20.511358126591198</v>
      </c>
      <c r="G97" s="76">
        <f t="shared" si="10"/>
        <v>48.2255958734088</v>
      </c>
      <c r="H97" s="77">
        <f t="shared" si="11"/>
        <v>142.53209888879982</v>
      </c>
      <c r="I97" s="78">
        <f t="shared" si="12"/>
        <v>88.617792077948621</v>
      </c>
      <c r="J97" s="25">
        <f t="shared" si="13"/>
        <v>2.4305615968274492</v>
      </c>
      <c r="K97" s="79"/>
    </row>
    <row r="98" spans="1:12">
      <c r="A98" s="74">
        <v>22</v>
      </c>
      <c r="B98" s="75" t="s">
        <v>99</v>
      </c>
      <c r="C98" s="25">
        <v>8.7626729999999995</v>
      </c>
      <c r="D98" s="25">
        <v>16.660822499999998</v>
      </c>
      <c r="E98" s="25">
        <v>14.059625784</v>
      </c>
      <c r="F98" s="25">
        <f t="shared" si="9"/>
        <v>2.6011967159999987</v>
      </c>
      <c r="G98" s="76">
        <f t="shared" si="10"/>
        <v>16.660822499999998</v>
      </c>
      <c r="H98" s="77">
        <f t="shared" si="11"/>
        <v>84.387345126568633</v>
      </c>
      <c r="I98" s="78">
        <f t="shared" si="12"/>
        <v>60.449052292605245</v>
      </c>
      <c r="J98" s="25">
        <f t="shared" si="13"/>
        <v>0.49715305243749114</v>
      </c>
      <c r="K98" s="79"/>
    </row>
    <row r="99" spans="1:12">
      <c r="A99" s="74">
        <v>23</v>
      </c>
      <c r="B99" s="75" t="s">
        <v>100</v>
      </c>
      <c r="C99" s="25">
        <v>16.485571</v>
      </c>
      <c r="D99" s="25">
        <v>25.238946866933698</v>
      </c>
      <c r="E99" s="25">
        <v>9.1985712359999994</v>
      </c>
      <c r="F99" s="25">
        <f t="shared" si="9"/>
        <v>16.040375630933699</v>
      </c>
      <c r="G99" s="76">
        <f t="shared" si="10"/>
        <v>25.238946866933698</v>
      </c>
      <c r="H99" s="77">
        <f t="shared" si="11"/>
        <v>36.445939224394991</v>
      </c>
      <c r="I99" s="78">
        <f t="shared" si="12"/>
        <v>-44.202289165476891</v>
      </c>
      <c r="J99" s="25">
        <f t="shared" si="13"/>
        <v>0.32526454390026072</v>
      </c>
      <c r="K99" s="79"/>
    </row>
    <row r="100" spans="1:12">
      <c r="A100" s="74">
        <v>24</v>
      </c>
      <c r="B100" s="84" t="s">
        <v>101</v>
      </c>
      <c r="C100" s="25">
        <v>15.697309000000001</v>
      </c>
      <c r="D100" s="30">
        <v>36.805569900000009</v>
      </c>
      <c r="E100" s="30">
        <v>10.793765844000001</v>
      </c>
      <c r="F100" s="25">
        <f t="shared" si="9"/>
        <v>26.01180405600001</v>
      </c>
      <c r="G100" s="76">
        <f t="shared" si="10"/>
        <v>36.805569900000009</v>
      </c>
      <c r="H100" s="77">
        <f t="shared" si="11"/>
        <v>29.326446712621067</v>
      </c>
      <c r="I100" s="78">
        <f t="shared" si="12"/>
        <v>-31.238113207811601</v>
      </c>
      <c r="J100" s="25">
        <f t="shared" si="13"/>
        <v>0.38167115676342339</v>
      </c>
      <c r="K100" s="79"/>
    </row>
    <row r="101" spans="1:12">
      <c r="A101" s="74">
        <v>25</v>
      </c>
      <c r="B101" s="84" t="s">
        <v>102</v>
      </c>
      <c r="C101" s="25">
        <v>312.85680000000002</v>
      </c>
      <c r="D101" s="30">
        <v>783.14278968020994</v>
      </c>
      <c r="E101" s="30">
        <v>380.27370192603723</v>
      </c>
      <c r="F101" s="30">
        <f t="shared" si="9"/>
        <v>402.86908775417271</v>
      </c>
      <c r="G101" s="76">
        <f>SUM(E101:F101)</f>
        <v>783.14278968020994</v>
      </c>
      <c r="H101" s="77">
        <f t="shared" si="11"/>
        <v>48.557390419353659</v>
      </c>
      <c r="I101" s="78">
        <f t="shared" si="12"/>
        <v>21.548805052674957</v>
      </c>
      <c r="J101" s="25">
        <f t="shared" si="13"/>
        <v>13.446604808598799</v>
      </c>
      <c r="K101" s="79"/>
    </row>
    <row r="102" spans="1:12">
      <c r="A102" s="85" t="s">
        <v>103</v>
      </c>
      <c r="B102" s="86" t="s">
        <v>104</v>
      </c>
      <c r="C102" s="87">
        <f>SUM(C103:C127)</f>
        <v>2747.8698027554701</v>
      </c>
      <c r="D102" s="69">
        <f>SUM(D103:D127)</f>
        <v>5775.4647822579836</v>
      </c>
      <c r="E102" s="69">
        <f>SUM(E103:E127)</f>
        <v>2813.0016487279981</v>
      </c>
      <c r="F102" s="69">
        <f>SUM(F103:F127)</f>
        <v>2962.463133529986</v>
      </c>
      <c r="G102" s="70">
        <f>SUM(E102:F102)</f>
        <v>5775.4647822579846</v>
      </c>
      <c r="H102" s="71">
        <f>E102/D102*100</f>
        <v>48.706065308707899</v>
      </c>
      <c r="I102" s="72">
        <f>(E102/C102-1)*100</f>
        <v>2.3702668120307635</v>
      </c>
      <c r="J102" s="73">
        <f>E102/$E$102*100</f>
        <v>100</v>
      </c>
      <c r="K102" s="79"/>
      <c r="L102" s="4"/>
    </row>
    <row r="103" spans="1:12">
      <c r="A103" s="45">
        <v>1</v>
      </c>
      <c r="B103" s="83" t="s">
        <v>105</v>
      </c>
      <c r="C103" s="25">
        <v>254.00521699999999</v>
      </c>
      <c r="D103" s="25">
        <v>583.96320379999997</v>
      </c>
      <c r="E103" s="25">
        <v>249.90484987200017</v>
      </c>
      <c r="F103" s="25">
        <f t="shared" si="9"/>
        <v>334.0583539279998</v>
      </c>
      <c r="G103" s="76">
        <f>SUM(E103:F103)</f>
        <v>583.96320379999997</v>
      </c>
      <c r="H103" s="77">
        <f>E103/D103*100</f>
        <v>42.794622716945952</v>
      </c>
      <c r="I103" s="78">
        <f>(E103/C103-1)*100</f>
        <v>-1.6142846105400288</v>
      </c>
      <c r="J103" s="25">
        <f>E103/$E$102*100</f>
        <v>8.8839212015749744</v>
      </c>
      <c r="K103" s="79"/>
    </row>
    <row r="104" spans="1:12">
      <c r="A104" s="45">
        <v>2</v>
      </c>
      <c r="B104" s="83" t="s">
        <v>106</v>
      </c>
      <c r="C104" s="25">
        <v>184.71391399999999</v>
      </c>
      <c r="D104" s="25">
        <v>343.65345189999999</v>
      </c>
      <c r="E104" s="25">
        <v>135.11186523599997</v>
      </c>
      <c r="F104" s="25">
        <f t="shared" si="9"/>
        <v>208.54158666400002</v>
      </c>
      <c r="G104" s="76">
        <f t="shared" ref="G104:G167" si="14">SUM(E104:F104)</f>
        <v>343.65345189999999</v>
      </c>
      <c r="H104" s="77">
        <f t="shared" ref="H104:H127" si="15">E104/D104*100</f>
        <v>39.316312549456441</v>
      </c>
      <c r="I104" s="78">
        <f t="shared" ref="I104:I127" si="16">(E104/C104-1)*100</f>
        <v>-26.853444708014806</v>
      </c>
      <c r="J104" s="25">
        <f t="shared" ref="J104:J127" si="17">E104/$E$102*100</f>
        <v>4.8031207268255871</v>
      </c>
      <c r="K104" s="79"/>
    </row>
    <row r="105" spans="1:12">
      <c r="A105" s="45">
        <v>3</v>
      </c>
      <c r="B105" s="83" t="s">
        <v>107</v>
      </c>
      <c r="C105" s="25">
        <v>305.497027</v>
      </c>
      <c r="D105" s="25">
        <v>600.87792049999996</v>
      </c>
      <c r="E105" s="25">
        <v>334.60692133200007</v>
      </c>
      <c r="F105" s="25">
        <f t="shared" si="9"/>
        <v>266.27099916799989</v>
      </c>
      <c r="G105" s="76">
        <f t="shared" si="14"/>
        <v>600.87792049999996</v>
      </c>
      <c r="H105" s="77">
        <f t="shared" si="15"/>
        <v>55.686339923019368</v>
      </c>
      <c r="I105" s="78">
        <f t="shared" si="16"/>
        <v>9.5286997120270112</v>
      </c>
      <c r="J105" s="25">
        <f t="shared" si="17"/>
        <v>11.895013338627258</v>
      </c>
      <c r="K105" s="79"/>
    </row>
    <row r="106" spans="1:12">
      <c r="A106" s="45">
        <v>4</v>
      </c>
      <c r="B106" s="83" t="s">
        <v>108</v>
      </c>
      <c r="C106" s="25">
        <v>209.07751500000001</v>
      </c>
      <c r="D106" s="25">
        <v>429.45049729999999</v>
      </c>
      <c r="E106" s="25">
        <v>204.94361838000012</v>
      </c>
      <c r="F106" s="25">
        <f>D106-E106</f>
        <v>224.50687891999988</v>
      </c>
      <c r="G106" s="76">
        <f t="shared" si="14"/>
        <v>429.45049729999999</v>
      </c>
      <c r="H106" s="77">
        <f t="shared" si="15"/>
        <v>47.722291548968272</v>
      </c>
      <c r="I106" s="78">
        <f t="shared" si="16"/>
        <v>-1.9772076495169211</v>
      </c>
      <c r="J106" s="25">
        <f t="shared" si="17"/>
        <v>7.2855847230901158</v>
      </c>
      <c r="K106" s="79"/>
    </row>
    <row r="107" spans="1:12">
      <c r="A107" s="45">
        <v>5</v>
      </c>
      <c r="B107" s="83" t="s">
        <v>109</v>
      </c>
      <c r="C107" s="25">
        <v>167.33558600000001</v>
      </c>
      <c r="D107" s="25">
        <v>335.53390035000001</v>
      </c>
      <c r="E107" s="25">
        <v>221.95276149599994</v>
      </c>
      <c r="F107" s="25">
        <f t="shared" ref="F107:F127" si="18">D107-E107</f>
        <v>113.58113885400007</v>
      </c>
      <c r="G107" s="76">
        <f t="shared" si="14"/>
        <v>335.53390035000001</v>
      </c>
      <c r="H107" s="77">
        <f t="shared" si="15"/>
        <v>66.149131656884137</v>
      </c>
      <c r="I107" s="78">
        <f t="shared" si="16"/>
        <v>32.639306917059429</v>
      </c>
      <c r="J107" s="25">
        <f t="shared" si="17"/>
        <v>7.8902464062317215</v>
      </c>
      <c r="K107" s="79"/>
    </row>
    <row r="108" spans="1:12">
      <c r="A108" s="45">
        <v>6</v>
      </c>
      <c r="B108" s="82" t="s">
        <v>110</v>
      </c>
      <c r="C108" s="25">
        <v>119.922631</v>
      </c>
      <c r="D108" s="25">
        <v>240.12825980000002</v>
      </c>
      <c r="E108" s="25">
        <v>80.387618220000007</v>
      </c>
      <c r="F108" s="25">
        <f t="shared" si="18"/>
        <v>159.74064158000002</v>
      </c>
      <c r="G108" s="76">
        <f t="shared" si="14"/>
        <v>240.12825980000002</v>
      </c>
      <c r="H108" s="77">
        <f t="shared" si="15"/>
        <v>33.476950312701184</v>
      </c>
      <c r="I108" s="78">
        <f t="shared" si="16"/>
        <v>-32.967099245846256</v>
      </c>
      <c r="J108" s="25">
        <f t="shared" si="17"/>
        <v>2.8577167118387656</v>
      </c>
      <c r="K108" s="79"/>
    </row>
    <row r="109" spans="1:12">
      <c r="A109" s="45">
        <v>7</v>
      </c>
      <c r="B109" s="82" t="s">
        <v>111</v>
      </c>
      <c r="C109" s="25">
        <v>84.097132999999999</v>
      </c>
      <c r="D109" s="25">
        <v>171.6513678</v>
      </c>
      <c r="E109" s="25">
        <v>86.215464347999983</v>
      </c>
      <c r="F109" s="25">
        <f t="shared" si="18"/>
        <v>85.435903452000019</v>
      </c>
      <c r="G109" s="76">
        <f t="shared" si="14"/>
        <v>171.6513678</v>
      </c>
      <c r="H109" s="77">
        <f t="shared" si="15"/>
        <v>50.227076808647475</v>
      </c>
      <c r="I109" s="78">
        <f t="shared" si="16"/>
        <v>2.5189103033987914</v>
      </c>
      <c r="J109" s="25">
        <f t="shared" si="17"/>
        <v>3.0648920659888512</v>
      </c>
      <c r="K109" s="79"/>
    </row>
    <row r="110" spans="1:12">
      <c r="A110" s="45">
        <v>8</v>
      </c>
      <c r="B110" s="83" t="s">
        <v>112</v>
      </c>
      <c r="C110" s="25">
        <v>59.991557</v>
      </c>
      <c r="D110" s="25">
        <v>138.2593938</v>
      </c>
      <c r="E110" s="25">
        <v>59.434104263999991</v>
      </c>
      <c r="F110" s="25">
        <f t="shared" si="18"/>
        <v>78.825289536000014</v>
      </c>
      <c r="G110" s="76">
        <f t="shared" si="14"/>
        <v>138.2593938</v>
      </c>
      <c r="H110" s="77">
        <f t="shared" si="15"/>
        <v>42.987389594644668</v>
      </c>
      <c r="I110" s="78">
        <f t="shared" si="16"/>
        <v>-0.92921864988436687</v>
      </c>
      <c r="J110" s="25">
        <f t="shared" si="17"/>
        <v>2.1128357422355335</v>
      </c>
      <c r="K110" s="79"/>
    </row>
    <row r="111" spans="1:12">
      <c r="A111" s="45">
        <v>9</v>
      </c>
      <c r="B111" s="83" t="s">
        <v>113</v>
      </c>
      <c r="C111" s="25">
        <v>68.464358000000004</v>
      </c>
      <c r="D111" s="25">
        <v>133.61736109336999</v>
      </c>
      <c r="E111" s="25">
        <v>80.723964480000049</v>
      </c>
      <c r="F111" s="25">
        <f t="shared" si="18"/>
        <v>52.893396613369944</v>
      </c>
      <c r="G111" s="76">
        <f t="shared" si="14"/>
        <v>133.61736109336999</v>
      </c>
      <c r="H111" s="77">
        <f t="shared" si="15"/>
        <v>60.414278368805121</v>
      </c>
      <c r="I111" s="78">
        <f t="shared" si="16"/>
        <v>17.906552895741811</v>
      </c>
      <c r="J111" s="25">
        <f t="shared" si="17"/>
        <v>2.8696735573014096</v>
      </c>
      <c r="K111" s="79"/>
    </row>
    <row r="112" spans="1:12">
      <c r="A112" s="45">
        <v>10</v>
      </c>
      <c r="B112" s="82" t="s">
        <v>114</v>
      </c>
      <c r="C112" s="25">
        <v>13.011567816548377</v>
      </c>
      <c r="D112" s="25">
        <v>12.100882854312728</v>
      </c>
      <c r="E112" s="25">
        <v>10.644217368000001</v>
      </c>
      <c r="F112" s="25">
        <f t="shared" si="18"/>
        <v>1.4566654863127262</v>
      </c>
      <c r="G112" s="76">
        <f t="shared" si="14"/>
        <v>12.100882854312728</v>
      </c>
      <c r="H112" s="77">
        <f t="shared" si="15"/>
        <v>87.962320569084966</v>
      </c>
      <c r="I112" s="78">
        <f t="shared" si="16"/>
        <v>-18.194198285140782</v>
      </c>
      <c r="J112" s="25">
        <f t="shared" si="17"/>
        <v>0.37839357018554093</v>
      </c>
      <c r="K112" s="79"/>
    </row>
    <row r="113" spans="1:11">
      <c r="A113" s="45">
        <v>11</v>
      </c>
      <c r="B113" s="83" t="s">
        <v>115</v>
      </c>
      <c r="C113" s="25">
        <v>57.071669</v>
      </c>
      <c r="D113" s="25">
        <v>109.02986930000002</v>
      </c>
      <c r="E113" s="25">
        <v>78.237675551999985</v>
      </c>
      <c r="F113" s="25">
        <f t="shared" si="18"/>
        <v>30.792193748000031</v>
      </c>
      <c r="G113" s="76">
        <f t="shared" si="14"/>
        <v>109.02986930000002</v>
      </c>
      <c r="H113" s="77">
        <f t="shared" si="15"/>
        <v>71.75802012265639</v>
      </c>
      <c r="I113" s="78">
        <f t="shared" si="16"/>
        <v>37.086713815921499</v>
      </c>
      <c r="J113" s="25">
        <f t="shared" si="17"/>
        <v>2.7812879380066491</v>
      </c>
      <c r="K113" s="79"/>
    </row>
    <row r="114" spans="1:11">
      <c r="A114" s="45">
        <v>12</v>
      </c>
      <c r="B114" s="83" t="s">
        <v>116</v>
      </c>
      <c r="C114" s="25">
        <v>39.178896999999999</v>
      </c>
      <c r="D114" s="25">
        <v>88.3365747</v>
      </c>
      <c r="E114" s="25">
        <v>41.127568643999986</v>
      </c>
      <c r="F114" s="25">
        <f t="shared" si="18"/>
        <v>47.209006056000014</v>
      </c>
      <c r="G114" s="76">
        <f t="shared" si="14"/>
        <v>88.3365747</v>
      </c>
      <c r="H114" s="77">
        <f t="shared" si="15"/>
        <v>46.557803247039402</v>
      </c>
      <c r="I114" s="78">
        <f t="shared" si="16"/>
        <v>4.9737787258278043</v>
      </c>
      <c r="J114" s="25">
        <f t="shared" si="17"/>
        <v>1.462052774217083</v>
      </c>
      <c r="K114" s="79"/>
    </row>
    <row r="115" spans="1:11">
      <c r="A115" s="45">
        <v>13</v>
      </c>
      <c r="B115" s="83" t="s">
        <v>117</v>
      </c>
      <c r="C115" s="25">
        <v>58.547629000000001</v>
      </c>
      <c r="D115" s="25">
        <v>105.47670650000002</v>
      </c>
      <c r="E115" s="25">
        <v>27.37930899600002</v>
      </c>
      <c r="F115" s="25">
        <f t="shared" si="18"/>
        <v>78.097397504</v>
      </c>
      <c r="G115" s="76">
        <f t="shared" si="14"/>
        <v>105.47670650000002</v>
      </c>
      <c r="H115" s="77">
        <f t="shared" si="15"/>
        <v>25.957682889918466</v>
      </c>
      <c r="I115" s="78">
        <f t="shared" si="16"/>
        <v>-53.235836423025738</v>
      </c>
      <c r="J115" s="25">
        <f t="shared" si="17"/>
        <v>0.97331293809872388</v>
      </c>
      <c r="K115" s="79"/>
    </row>
    <row r="116" spans="1:11">
      <c r="A116" s="45">
        <v>14</v>
      </c>
      <c r="B116" s="83" t="s">
        <v>118</v>
      </c>
      <c r="C116" s="25">
        <v>34.723112999999998</v>
      </c>
      <c r="D116" s="25">
        <v>70.476398300000014</v>
      </c>
      <c r="E116" s="25">
        <v>6.7062934079999996</v>
      </c>
      <c r="F116" s="25">
        <f t="shared" si="18"/>
        <v>63.770104892000013</v>
      </c>
      <c r="G116" s="76">
        <f t="shared" si="14"/>
        <v>70.476398300000014</v>
      </c>
      <c r="H116" s="77">
        <f t="shared" si="15"/>
        <v>9.5156585321699083</v>
      </c>
      <c r="I116" s="78">
        <f t="shared" si="16"/>
        <v>-80.686370464537546</v>
      </c>
      <c r="J116" s="25">
        <f t="shared" si="17"/>
        <v>0.2384034652461898</v>
      </c>
      <c r="K116" s="79"/>
    </row>
    <row r="117" spans="1:11">
      <c r="A117" s="45">
        <v>15</v>
      </c>
      <c r="B117" s="83" t="s">
        <v>90</v>
      </c>
      <c r="C117" s="25">
        <v>32.229087</v>
      </c>
      <c r="D117" s="25">
        <v>76.032658900000001</v>
      </c>
      <c r="E117" s="25">
        <v>19.309139567999999</v>
      </c>
      <c r="F117" s="25">
        <f t="shared" si="18"/>
        <v>56.723519332000002</v>
      </c>
      <c r="G117" s="76">
        <f t="shared" si="14"/>
        <v>76.032658900000001</v>
      </c>
      <c r="H117" s="77">
        <f t="shared" si="15"/>
        <v>25.395849424910743</v>
      </c>
      <c r="I117" s="78">
        <f t="shared" si="16"/>
        <v>-40.087848073387867</v>
      </c>
      <c r="J117" s="25">
        <f t="shared" si="17"/>
        <v>0.68642475118105017</v>
      </c>
      <c r="K117" s="79"/>
    </row>
    <row r="118" spans="1:11">
      <c r="A118" s="45">
        <v>16</v>
      </c>
      <c r="B118" s="83" t="s">
        <v>100</v>
      </c>
      <c r="C118" s="25">
        <v>15.143272</v>
      </c>
      <c r="D118" s="25">
        <v>30.553842000000003</v>
      </c>
      <c r="E118" s="25">
        <v>11.731691892000001</v>
      </c>
      <c r="F118" s="25">
        <f t="shared" si="18"/>
        <v>18.822150108000002</v>
      </c>
      <c r="G118" s="76">
        <f t="shared" si="14"/>
        <v>30.553842000000003</v>
      </c>
      <c r="H118" s="77">
        <f t="shared" si="15"/>
        <v>38.396781301677215</v>
      </c>
      <c r="I118" s="78">
        <f t="shared" si="16"/>
        <v>-22.528685399033964</v>
      </c>
      <c r="J118" s="25">
        <f t="shared" si="17"/>
        <v>0.41705243568929001</v>
      </c>
      <c r="K118" s="79"/>
    </row>
    <row r="119" spans="1:11">
      <c r="A119" s="45">
        <v>17</v>
      </c>
      <c r="B119" s="83" t="s">
        <v>119</v>
      </c>
      <c r="C119" s="25">
        <v>40.327575000000003</v>
      </c>
      <c r="D119" s="25">
        <v>76.204183</v>
      </c>
      <c r="E119" s="25">
        <v>42.769897224000005</v>
      </c>
      <c r="F119" s="25">
        <f t="shared" si="18"/>
        <v>33.434285775999996</v>
      </c>
      <c r="G119" s="76">
        <f t="shared" si="14"/>
        <v>76.204183</v>
      </c>
      <c r="H119" s="77">
        <f t="shared" si="15"/>
        <v>56.125393043056448</v>
      </c>
      <c r="I119" s="78">
        <f t="shared" si="16"/>
        <v>6.056208993474077</v>
      </c>
      <c r="J119" s="25">
        <f t="shared" si="17"/>
        <v>1.5204362657711197</v>
      </c>
      <c r="K119" s="79"/>
    </row>
    <row r="120" spans="1:11">
      <c r="A120" s="45">
        <v>18</v>
      </c>
      <c r="B120" s="83" t="s">
        <v>120</v>
      </c>
      <c r="C120" s="25">
        <v>40.830111000000002</v>
      </c>
      <c r="D120" s="25">
        <v>74.155538600000014</v>
      </c>
      <c r="E120" s="25">
        <v>36.055615416000009</v>
      </c>
      <c r="F120" s="25">
        <f t="shared" si="18"/>
        <v>38.099923184000005</v>
      </c>
      <c r="G120" s="76">
        <f t="shared" si="14"/>
        <v>74.155538600000014</v>
      </c>
      <c r="H120" s="77">
        <f t="shared" si="15"/>
        <v>48.621608172096806</v>
      </c>
      <c r="I120" s="78">
        <f t="shared" si="16"/>
        <v>-11.693565035862852</v>
      </c>
      <c r="J120" s="25">
        <f t="shared" si="17"/>
        <v>1.2817488191769768</v>
      </c>
      <c r="K120" s="79"/>
    </row>
    <row r="121" spans="1:11">
      <c r="A121" s="45">
        <v>19</v>
      </c>
      <c r="B121" s="83" t="s">
        <v>121</v>
      </c>
      <c r="C121" s="25">
        <v>42.387748000000002</v>
      </c>
      <c r="D121" s="25">
        <v>71.249835800000014</v>
      </c>
      <c r="E121" s="25">
        <v>70.758025799999999</v>
      </c>
      <c r="F121" s="25">
        <f t="shared" si="18"/>
        <v>0.49181000000001518</v>
      </c>
      <c r="G121" s="76">
        <f t="shared" si="14"/>
        <v>71.249835800000014</v>
      </c>
      <c r="H121" s="77">
        <f t="shared" si="15"/>
        <v>99.309738760127757</v>
      </c>
      <c r="I121" s="78">
        <f t="shared" si="16"/>
        <v>66.930372899263247</v>
      </c>
      <c r="J121" s="25">
        <f t="shared" si="17"/>
        <v>2.5153922619276048</v>
      </c>
      <c r="K121" s="79"/>
    </row>
    <row r="122" spans="1:11">
      <c r="A122" s="45">
        <v>20</v>
      </c>
      <c r="B122" s="82" t="s">
        <v>122</v>
      </c>
      <c r="C122" s="25">
        <v>6.4031200000000004</v>
      </c>
      <c r="D122" s="25">
        <v>7.4515947000000002</v>
      </c>
      <c r="E122" s="25">
        <v>7.8600000000000002E-4</v>
      </c>
      <c r="F122" s="25">
        <f t="shared" si="18"/>
        <v>7.4508087000000005</v>
      </c>
      <c r="G122" s="76">
        <f t="shared" si="14"/>
        <v>7.4515947000000002</v>
      </c>
      <c r="H122" s="77">
        <f t="shared" si="15"/>
        <v>1.0548077715498939E-2</v>
      </c>
      <c r="I122" s="78">
        <f t="shared" si="16"/>
        <v>-99.987724734192085</v>
      </c>
      <c r="J122" s="25">
        <f t="shared" si="17"/>
        <v>2.7941682876560659E-5</v>
      </c>
      <c r="K122" s="79"/>
    </row>
    <row r="123" spans="1:11">
      <c r="A123" s="45">
        <v>21</v>
      </c>
      <c r="B123" s="83" t="s">
        <v>123</v>
      </c>
      <c r="C123" s="25">
        <v>21.397776</v>
      </c>
      <c r="D123" s="25">
        <v>47.475553400000003</v>
      </c>
      <c r="E123" s="25">
        <v>23.185554528000004</v>
      </c>
      <c r="F123" s="25">
        <f t="shared" si="18"/>
        <v>24.289998871999998</v>
      </c>
      <c r="G123" s="76">
        <f t="shared" si="14"/>
        <v>47.475553400000003</v>
      </c>
      <c r="H123" s="77">
        <f t="shared" si="15"/>
        <v>48.836828362278773</v>
      </c>
      <c r="I123" s="78">
        <f t="shared" si="16"/>
        <v>8.3549735636077482</v>
      </c>
      <c r="J123" s="25">
        <f t="shared" si="17"/>
        <v>0.82422825946384359</v>
      </c>
      <c r="K123" s="79"/>
    </row>
    <row r="124" spans="1:11">
      <c r="A124" s="45">
        <v>22</v>
      </c>
      <c r="B124" s="83" t="s">
        <v>124</v>
      </c>
      <c r="C124" s="25">
        <v>29.991600999999999</v>
      </c>
      <c r="D124" s="25">
        <v>51.205161700000005</v>
      </c>
      <c r="E124" s="25">
        <v>31.877999520000003</v>
      </c>
      <c r="F124" s="25">
        <f t="shared" si="18"/>
        <v>19.327162180000002</v>
      </c>
      <c r="G124" s="76">
        <f t="shared" si="14"/>
        <v>51.205161700000005</v>
      </c>
      <c r="H124" s="77">
        <f t="shared" si="15"/>
        <v>62.255441564204652</v>
      </c>
      <c r="I124" s="78">
        <f t="shared" si="16"/>
        <v>6.2897559886849752</v>
      </c>
      <c r="J124" s="25">
        <f t="shared" si="17"/>
        <v>1.133237854105589</v>
      </c>
      <c r="K124" s="79"/>
    </row>
    <row r="125" spans="1:11">
      <c r="A125" s="45">
        <v>23</v>
      </c>
      <c r="B125" s="83" t="s">
        <v>94</v>
      </c>
      <c r="C125" s="25">
        <v>20.487089999999998</v>
      </c>
      <c r="D125" s="25">
        <v>55.4236431</v>
      </c>
      <c r="E125" s="25">
        <v>16.606728311999998</v>
      </c>
      <c r="F125" s="25">
        <f t="shared" si="18"/>
        <v>38.816914788000005</v>
      </c>
      <c r="G125" s="76">
        <f t="shared" si="14"/>
        <v>55.423643100000007</v>
      </c>
      <c r="H125" s="77">
        <f t="shared" si="15"/>
        <v>29.963256442808607</v>
      </c>
      <c r="I125" s="78">
        <f t="shared" si="16"/>
        <v>-18.940521508911225</v>
      </c>
      <c r="J125" s="25">
        <f t="shared" si="17"/>
        <v>0.59035615281311116</v>
      </c>
      <c r="K125" s="79"/>
    </row>
    <row r="126" spans="1:11">
      <c r="A126" s="45">
        <v>24</v>
      </c>
      <c r="B126" s="83" t="s">
        <v>125</v>
      </c>
      <c r="C126" s="25">
        <v>32.423116999999998</v>
      </c>
      <c r="D126" s="25">
        <v>53.26011350000001</v>
      </c>
      <c r="E126" s="25">
        <v>36.664801067999989</v>
      </c>
      <c r="F126" s="25">
        <f t="shared" si="18"/>
        <v>16.595312432000021</v>
      </c>
      <c r="G126" s="76">
        <f t="shared" si="14"/>
        <v>53.26011350000001</v>
      </c>
      <c r="H126" s="77">
        <f t="shared" si="15"/>
        <v>68.84101189157245</v>
      </c>
      <c r="I126" s="78">
        <f t="shared" si="16"/>
        <v>13.082283446098009</v>
      </c>
      <c r="J126" s="25">
        <f t="shared" si="17"/>
        <v>1.3034048908069187</v>
      </c>
      <c r="K126" s="79"/>
    </row>
    <row r="127" spans="1:11">
      <c r="A127" s="45">
        <v>25</v>
      </c>
      <c r="B127" s="81" t="s">
        <v>102</v>
      </c>
      <c r="C127" s="30">
        <v>810.61149193892186</v>
      </c>
      <c r="D127" s="30">
        <v>1869.896869560301</v>
      </c>
      <c r="E127" s="30">
        <v>906.66517780399761</v>
      </c>
      <c r="F127" s="30">
        <f t="shared" si="18"/>
        <v>963.23169175630335</v>
      </c>
      <c r="G127" s="76">
        <f t="shared" si="14"/>
        <v>1869.896869560301</v>
      </c>
      <c r="H127" s="77">
        <f t="shared" si="15"/>
        <v>48.487442947438936</v>
      </c>
      <c r="I127" s="78">
        <f t="shared" si="16"/>
        <v>11.849534187496236</v>
      </c>
      <c r="J127" s="25">
        <f t="shared" si="17"/>
        <v>32.231235207913208</v>
      </c>
      <c r="K127" s="28"/>
    </row>
    <row r="128" spans="1:11" ht="20.25">
      <c r="A128" s="85" t="s">
        <v>126</v>
      </c>
      <c r="B128" s="86" t="s">
        <v>127</v>
      </c>
      <c r="C128" s="69">
        <f>SUM(C129:C148)</f>
        <v>2629.7668995121412</v>
      </c>
      <c r="D128" s="69">
        <f>SUM(D129:D148)</f>
        <v>5516.6600299041011</v>
      </c>
      <c r="E128" s="69">
        <f>SUM(E129:E148)</f>
        <v>2828.0276496477422</v>
      </c>
      <c r="F128" s="69">
        <f>SUM(F129:F148)</f>
        <v>2688.6323802563575</v>
      </c>
      <c r="G128" s="88">
        <f>SUM(E128:F128)</f>
        <v>5516.6600299041002</v>
      </c>
      <c r="H128" s="71">
        <f>E128/D128*100</f>
        <v>51.263402753076726</v>
      </c>
      <c r="I128" s="72">
        <f>(E128/C128-1)*100</f>
        <v>7.5390997647883262</v>
      </c>
      <c r="J128" s="73">
        <f>E128/$E$128*100</f>
        <v>100</v>
      </c>
      <c r="K128" s="79"/>
    </row>
    <row r="129" spans="1:11">
      <c r="A129" s="45">
        <v>1</v>
      </c>
      <c r="B129" s="83" t="s">
        <v>128</v>
      </c>
      <c r="C129" s="25">
        <v>1274.5027235586078</v>
      </c>
      <c r="D129" s="25">
        <v>2544.6227118358797</v>
      </c>
      <c r="E129" s="25">
        <v>1149.2720785820632</v>
      </c>
      <c r="F129" s="25">
        <f>D129-E129</f>
        <v>1395.3506332538166</v>
      </c>
      <c r="G129" s="76">
        <f t="shared" si="14"/>
        <v>2544.6227118358797</v>
      </c>
      <c r="H129" s="77">
        <f>E129/D129*100</f>
        <v>45.164733979478356</v>
      </c>
      <c r="I129" s="78">
        <f>(E129/C129-1)*100</f>
        <v>-9.8258436535060056</v>
      </c>
      <c r="J129" s="25">
        <f>E129/$E$128*100</f>
        <v>40.63864364003711</v>
      </c>
      <c r="K129" s="79"/>
    </row>
    <row r="130" spans="1:11">
      <c r="A130" s="45">
        <v>2</v>
      </c>
      <c r="B130" s="83" t="s">
        <v>129</v>
      </c>
      <c r="C130" s="25">
        <v>618.88902700000006</v>
      </c>
      <c r="D130" s="25">
        <v>1510.3696806</v>
      </c>
      <c r="E130" s="80">
        <v>821.34139732800008</v>
      </c>
      <c r="F130" s="25">
        <f t="shared" ref="F130:F169" si="19">D130-E130</f>
        <v>689.02828327199995</v>
      </c>
      <c r="G130" s="76">
        <f t="shared" si="14"/>
        <v>1510.3696806</v>
      </c>
      <c r="H130" s="77">
        <f t="shared" ref="H130:H148" si="20">E130/D130*100</f>
        <v>54.380156585354598</v>
      </c>
      <c r="I130" s="78">
        <f t="shared" ref="I130:I148" si="21">(E130/C130-1)*100</f>
        <v>32.712224889390384</v>
      </c>
      <c r="J130" s="25">
        <f t="shared" ref="J130:J148" si="22">E130/$E$128*100</f>
        <v>29.042905483272275</v>
      </c>
      <c r="K130" s="79"/>
    </row>
    <row r="131" spans="1:11">
      <c r="A131" s="45">
        <v>3</v>
      </c>
      <c r="B131" s="83" t="s">
        <v>130</v>
      </c>
      <c r="C131" s="25">
        <v>427.45272392999999</v>
      </c>
      <c r="D131" s="25">
        <v>757.9132574235997</v>
      </c>
      <c r="E131" s="80">
        <v>478.14437186799995</v>
      </c>
      <c r="F131" s="25">
        <f t="shared" si="19"/>
        <v>279.76888555559975</v>
      </c>
      <c r="G131" s="76">
        <f t="shared" si="14"/>
        <v>757.9132574235997</v>
      </c>
      <c r="H131" s="77">
        <f t="shared" si="20"/>
        <v>63.086951862192301</v>
      </c>
      <c r="I131" s="78">
        <f t="shared" si="21"/>
        <v>11.859006879624246</v>
      </c>
      <c r="J131" s="25">
        <f t="shared" si="22"/>
        <v>16.907344308587554</v>
      </c>
      <c r="K131" s="79"/>
    </row>
    <row r="132" spans="1:11">
      <c r="A132" s="45">
        <v>4</v>
      </c>
      <c r="B132" s="83" t="s">
        <v>131</v>
      </c>
      <c r="C132" s="25">
        <v>66.426839999999999</v>
      </c>
      <c r="D132" s="25">
        <v>207.26967800000003</v>
      </c>
      <c r="E132" s="80">
        <v>85.056772104000004</v>
      </c>
      <c r="F132" s="25">
        <f t="shared" si="19"/>
        <v>122.21290589600002</v>
      </c>
      <c r="G132" s="76">
        <f t="shared" si="14"/>
        <v>207.26967800000003</v>
      </c>
      <c r="H132" s="77">
        <f t="shared" si="20"/>
        <v>41.036765688418733</v>
      </c>
      <c r="I132" s="78">
        <f t="shared" si="21"/>
        <v>28.045790081238266</v>
      </c>
      <c r="J132" s="25">
        <f t="shared" si="22"/>
        <v>3.0076358028039309</v>
      </c>
      <c r="K132" s="79"/>
    </row>
    <row r="133" spans="1:11">
      <c r="A133" s="45">
        <v>5</v>
      </c>
      <c r="B133" s="83" t="s">
        <v>132</v>
      </c>
      <c r="C133" s="25">
        <v>46.069251999999999</v>
      </c>
      <c r="D133" s="25">
        <v>82.204232000000005</v>
      </c>
      <c r="E133" s="80">
        <v>45.784472424000001</v>
      </c>
      <c r="F133" s="25">
        <f t="shared" si="19"/>
        <v>36.419759576000004</v>
      </c>
      <c r="G133" s="76">
        <f t="shared" si="14"/>
        <v>82.204232000000005</v>
      </c>
      <c r="H133" s="77">
        <f t="shared" si="20"/>
        <v>55.696004098669761</v>
      </c>
      <c r="I133" s="78">
        <f t="shared" si="21"/>
        <v>-0.61815541524311568</v>
      </c>
      <c r="J133" s="25">
        <f t="shared" si="22"/>
        <v>1.6189542004549671</v>
      </c>
      <c r="K133" s="79"/>
    </row>
    <row r="134" spans="1:11">
      <c r="A134" s="45">
        <v>6</v>
      </c>
      <c r="B134" s="83" t="s">
        <v>133</v>
      </c>
      <c r="C134" s="25">
        <v>38.431927999999999</v>
      </c>
      <c r="D134" s="25">
        <v>60.295668400000004</v>
      </c>
      <c r="E134" s="80">
        <v>40.079723628000004</v>
      </c>
      <c r="F134" s="25">
        <f t="shared" si="19"/>
        <v>20.215944772</v>
      </c>
      <c r="G134" s="76">
        <f t="shared" si="14"/>
        <v>60.295668400000004</v>
      </c>
      <c r="H134" s="77">
        <f t="shared" si="20"/>
        <v>66.471978322077945</v>
      </c>
      <c r="I134" s="78">
        <f t="shared" si="21"/>
        <v>4.2875695125157431</v>
      </c>
      <c r="J134" s="25">
        <f t="shared" si="22"/>
        <v>1.4172323821866564</v>
      </c>
      <c r="K134" s="79"/>
    </row>
    <row r="135" spans="1:11">
      <c r="A135" s="45">
        <v>7</v>
      </c>
      <c r="B135" s="81" t="s">
        <v>134</v>
      </c>
      <c r="C135" s="30">
        <v>3.1260150000000002</v>
      </c>
      <c r="D135" s="30">
        <v>20.513762499999999</v>
      </c>
      <c r="E135" s="89">
        <v>7.8810834000000005</v>
      </c>
      <c r="F135" s="30">
        <f t="shared" si="19"/>
        <v>12.632679099999997</v>
      </c>
      <c r="G135" s="76">
        <f t="shared" si="14"/>
        <v>20.513762499999999</v>
      </c>
      <c r="H135" s="77">
        <f t="shared" si="20"/>
        <v>38.418517324649734</v>
      </c>
      <c r="I135" s="78">
        <f t="shared" si="21"/>
        <v>152.11278256822186</v>
      </c>
      <c r="J135" s="25">
        <f t="shared" si="22"/>
        <v>0.27867773502786169</v>
      </c>
      <c r="K135" s="79"/>
    </row>
    <row r="136" spans="1:11">
      <c r="A136" s="45">
        <v>8</v>
      </c>
      <c r="B136" s="83" t="s">
        <v>135</v>
      </c>
      <c r="C136" s="25">
        <v>3.1469607550599998</v>
      </c>
      <c r="D136" s="25">
        <v>7.0052771160130005</v>
      </c>
      <c r="E136" s="80">
        <v>13.555320564979999</v>
      </c>
      <c r="F136" s="25">
        <f t="shared" si="19"/>
        <v>-6.5500434489669983</v>
      </c>
      <c r="G136" s="76">
        <f t="shared" si="14"/>
        <v>7.0052771160130005</v>
      </c>
      <c r="H136" s="77">
        <f t="shared" si="20"/>
        <v>193.50156090177492</v>
      </c>
      <c r="I136" s="78">
        <f t="shared" si="21"/>
        <v>330.74323514153747</v>
      </c>
      <c r="J136" s="25">
        <f t="shared" si="22"/>
        <v>0.47932065185672573</v>
      </c>
      <c r="K136" s="79"/>
    </row>
    <row r="137" spans="1:11">
      <c r="A137" s="45">
        <v>9</v>
      </c>
      <c r="B137" s="83" t="s">
        <v>136</v>
      </c>
      <c r="C137" s="25">
        <v>11.416217</v>
      </c>
      <c r="D137" s="25">
        <v>24.849050600000002</v>
      </c>
      <c r="E137" s="80">
        <v>11.345181528000001</v>
      </c>
      <c r="F137" s="25">
        <f t="shared" si="19"/>
        <v>13.503869072000001</v>
      </c>
      <c r="G137" s="76">
        <f t="shared" si="14"/>
        <v>24.849050600000002</v>
      </c>
      <c r="H137" s="77">
        <f t="shared" si="20"/>
        <v>45.656398349480604</v>
      </c>
      <c r="I137" s="78">
        <f t="shared" si="21"/>
        <v>-0.62223302167432326</v>
      </c>
      <c r="J137" s="25">
        <f t="shared" si="22"/>
        <v>0.40116939908324978</v>
      </c>
      <c r="K137" s="79"/>
    </row>
    <row r="138" spans="1:11">
      <c r="A138" s="45">
        <v>10</v>
      </c>
      <c r="B138" s="83" t="s">
        <v>137</v>
      </c>
      <c r="C138" s="25">
        <v>12.804639999999999</v>
      </c>
      <c r="D138" s="25">
        <v>23.447371200000003</v>
      </c>
      <c r="E138" s="80">
        <v>12.743180687999997</v>
      </c>
      <c r="F138" s="25">
        <f t="shared" si="19"/>
        <v>10.704190512000006</v>
      </c>
      <c r="G138" s="76">
        <f t="shared" si="14"/>
        <v>23.447371200000003</v>
      </c>
      <c r="H138" s="77">
        <f t="shared" si="20"/>
        <v>54.348014450336315</v>
      </c>
      <c r="I138" s="78">
        <f t="shared" si="21"/>
        <v>-0.47997688337979572</v>
      </c>
      <c r="J138" s="25">
        <f t="shared" si="22"/>
        <v>0.4506031151989367</v>
      </c>
      <c r="K138" s="79"/>
    </row>
    <row r="139" spans="1:11">
      <c r="A139" s="45">
        <v>11</v>
      </c>
      <c r="B139" s="83" t="s">
        <v>138</v>
      </c>
      <c r="C139" s="25">
        <v>12.184281</v>
      </c>
      <c r="D139" s="25">
        <v>24.697851200000002</v>
      </c>
      <c r="E139" s="80">
        <v>11.988629531999999</v>
      </c>
      <c r="F139" s="25">
        <f t="shared" si="19"/>
        <v>12.709221668000003</v>
      </c>
      <c r="G139" s="76">
        <f t="shared" si="14"/>
        <v>24.697851200000002</v>
      </c>
      <c r="H139" s="77">
        <f t="shared" si="20"/>
        <v>48.541184554549417</v>
      </c>
      <c r="I139" s="78">
        <f t="shared" si="21"/>
        <v>-1.6057694992425153</v>
      </c>
      <c r="J139" s="25">
        <f t="shared" si="22"/>
        <v>0.42392193490375868</v>
      </c>
      <c r="K139" s="79"/>
    </row>
    <row r="140" spans="1:11">
      <c r="A140" s="45">
        <v>12</v>
      </c>
      <c r="B140" s="83" t="s">
        <v>139</v>
      </c>
      <c r="C140" s="25">
        <v>11.155708000000001</v>
      </c>
      <c r="D140" s="25">
        <v>19.763889200000001</v>
      </c>
      <c r="E140" s="80">
        <v>17.844438096000001</v>
      </c>
      <c r="F140" s="25">
        <f t="shared" si="19"/>
        <v>1.9194511040000002</v>
      </c>
      <c r="G140" s="76">
        <f t="shared" si="14"/>
        <v>19.763889200000001</v>
      </c>
      <c r="H140" s="77">
        <f t="shared" si="20"/>
        <v>90.28809013966746</v>
      </c>
      <c r="I140" s="78">
        <f t="shared" si="21"/>
        <v>59.957916575084248</v>
      </c>
      <c r="J140" s="25">
        <f t="shared" si="22"/>
        <v>0.63098527690217932</v>
      </c>
      <c r="K140" s="79"/>
    </row>
    <row r="141" spans="1:11">
      <c r="A141" s="45">
        <v>13</v>
      </c>
      <c r="B141" s="83" t="s">
        <v>140</v>
      </c>
      <c r="C141" s="25">
        <v>10.994883</v>
      </c>
      <c r="D141" s="25">
        <v>15.880719800000001</v>
      </c>
      <c r="E141" s="80">
        <v>8.2308176879999984</v>
      </c>
      <c r="F141" s="25">
        <f t="shared" si="19"/>
        <v>7.649902112000003</v>
      </c>
      <c r="G141" s="76">
        <f t="shared" si="14"/>
        <v>15.880719800000001</v>
      </c>
      <c r="H141" s="77">
        <f t="shared" si="20"/>
        <v>51.828996365769257</v>
      </c>
      <c r="I141" s="78">
        <f t="shared" si="21"/>
        <v>-25.13956093939337</v>
      </c>
      <c r="J141" s="25">
        <f t="shared" si="22"/>
        <v>0.29104445598419892</v>
      </c>
      <c r="K141" s="79"/>
    </row>
    <row r="142" spans="1:11">
      <c r="A142" s="45">
        <v>14</v>
      </c>
      <c r="B142" s="83" t="s">
        <v>141</v>
      </c>
      <c r="C142" s="25">
        <v>2.8118059999999998</v>
      </c>
      <c r="D142" s="25">
        <v>4.9071253000000006</v>
      </c>
      <c r="E142" s="80">
        <v>1.8849422880000002</v>
      </c>
      <c r="F142" s="25">
        <f t="shared" si="19"/>
        <v>3.0221830120000002</v>
      </c>
      <c r="G142" s="76">
        <f t="shared" si="14"/>
        <v>4.9071253000000006</v>
      </c>
      <c r="H142" s="77">
        <f t="shared" si="20"/>
        <v>38.412352910572714</v>
      </c>
      <c r="I142" s="78">
        <f t="shared" si="21"/>
        <v>-32.963288078907283</v>
      </c>
      <c r="J142" s="25">
        <f t="shared" si="22"/>
        <v>6.6652187372877619E-2</v>
      </c>
      <c r="K142" s="79"/>
    </row>
    <row r="143" spans="1:11">
      <c r="A143" s="45">
        <v>15</v>
      </c>
      <c r="B143" s="83" t="s">
        <v>142</v>
      </c>
      <c r="C143" s="25">
        <v>6.9515250000000002</v>
      </c>
      <c r="D143" s="25">
        <v>13.256782000000001</v>
      </c>
      <c r="E143" s="80">
        <v>16.31650896</v>
      </c>
      <c r="F143" s="25">
        <f t="shared" si="19"/>
        <v>-3.059726959999999</v>
      </c>
      <c r="G143" s="76">
        <f t="shared" si="14"/>
        <v>13.256782000000001</v>
      </c>
      <c r="H143" s="77">
        <f t="shared" si="20"/>
        <v>123.08046522904274</v>
      </c>
      <c r="I143" s="78">
        <f t="shared" si="21"/>
        <v>134.71841013302836</v>
      </c>
      <c r="J143" s="25">
        <f t="shared" si="22"/>
        <v>0.57695719354202124</v>
      </c>
      <c r="K143" s="79"/>
    </row>
    <row r="144" spans="1:11">
      <c r="A144" s="45">
        <v>16</v>
      </c>
      <c r="B144" s="83" t="s">
        <v>143</v>
      </c>
      <c r="C144" s="25">
        <v>6.9510540000000001</v>
      </c>
      <c r="D144" s="25">
        <v>7.581274800000001</v>
      </c>
      <c r="E144" s="80">
        <v>8.5781744640000017</v>
      </c>
      <c r="F144" s="25">
        <f t="shared" si="19"/>
        <v>-0.99689966400000074</v>
      </c>
      <c r="G144" s="76">
        <f t="shared" si="14"/>
        <v>7.581274800000001</v>
      </c>
      <c r="H144" s="77">
        <f t="shared" si="20"/>
        <v>113.14949913172913</v>
      </c>
      <c r="I144" s="78">
        <f t="shared" si="21"/>
        <v>23.408255266035937</v>
      </c>
      <c r="J144" s="25">
        <f t="shared" si="22"/>
        <v>0.30332710732402124</v>
      </c>
      <c r="K144" s="79"/>
    </row>
    <row r="145" spans="1:11">
      <c r="A145" s="45">
        <v>17</v>
      </c>
      <c r="B145" s="83" t="s">
        <v>144</v>
      </c>
      <c r="C145" s="25">
        <v>5.0885939999999996</v>
      </c>
      <c r="D145" s="25">
        <v>8.1617426000000002</v>
      </c>
      <c r="E145" s="80">
        <v>2.723666148</v>
      </c>
      <c r="F145" s="25">
        <f t="shared" si="19"/>
        <v>5.4380764520000007</v>
      </c>
      <c r="G145" s="76">
        <f t="shared" si="14"/>
        <v>8.1617426000000002</v>
      </c>
      <c r="H145" s="77">
        <f t="shared" si="20"/>
        <v>33.371135080883342</v>
      </c>
      <c r="I145" s="78">
        <f t="shared" si="21"/>
        <v>-46.475074490124378</v>
      </c>
      <c r="J145" s="25">
        <f t="shared" si="22"/>
        <v>9.6309742528127629E-2</v>
      </c>
      <c r="K145" s="79"/>
    </row>
    <row r="146" spans="1:11">
      <c r="A146" s="45">
        <v>18</v>
      </c>
      <c r="B146" s="83" t="s">
        <v>145</v>
      </c>
      <c r="C146" s="25">
        <v>3.1319279999999998</v>
      </c>
      <c r="D146" s="25">
        <v>8.0953972000000007</v>
      </c>
      <c r="E146" s="80">
        <v>4.7324854920000003</v>
      </c>
      <c r="F146" s="25">
        <f t="shared" si="19"/>
        <v>3.3629117080000004</v>
      </c>
      <c r="G146" s="76">
        <f t="shared" si="14"/>
        <v>8.0953972000000007</v>
      </c>
      <c r="H146" s="77">
        <f t="shared" si="20"/>
        <v>58.458965941782324</v>
      </c>
      <c r="I146" s="78">
        <f t="shared" si="21"/>
        <v>51.104543016314572</v>
      </c>
      <c r="J146" s="25">
        <f t="shared" si="22"/>
        <v>0.16734226387742274</v>
      </c>
      <c r="K146" s="79"/>
    </row>
    <row r="147" spans="1:11">
      <c r="A147" s="45">
        <v>19</v>
      </c>
      <c r="B147" s="83" t="s">
        <v>146</v>
      </c>
      <c r="C147" s="25">
        <v>2.666048</v>
      </c>
      <c r="D147" s="25">
        <v>4.0967666132152774</v>
      </c>
      <c r="E147" s="80">
        <v>2.7264495959999993</v>
      </c>
      <c r="F147" s="25">
        <f t="shared" si="19"/>
        <v>1.3703170172152781</v>
      </c>
      <c r="G147" s="76">
        <f t="shared" si="14"/>
        <v>4.0967666132152774</v>
      </c>
      <c r="H147" s="77">
        <f t="shared" si="20"/>
        <v>66.551255011819961</v>
      </c>
      <c r="I147" s="78">
        <f t="shared" si="21"/>
        <v>2.2655854658280461</v>
      </c>
      <c r="J147" s="25">
        <f t="shared" si="22"/>
        <v>9.6408166176861973E-2</v>
      </c>
      <c r="K147" s="79"/>
    </row>
    <row r="148" spans="1:11">
      <c r="A148" s="45">
        <v>20</v>
      </c>
      <c r="B148" s="81" t="s">
        <v>102</v>
      </c>
      <c r="C148" s="30">
        <v>65.564745268474752</v>
      </c>
      <c r="D148" s="30">
        <v>171.72779151539231</v>
      </c>
      <c r="E148" s="89">
        <v>87.797955268699653</v>
      </c>
      <c r="F148" s="30">
        <f t="shared" si="19"/>
        <v>83.929836246692659</v>
      </c>
      <c r="G148" s="76">
        <f t="shared" si="14"/>
        <v>171.72779151539231</v>
      </c>
      <c r="H148" s="77">
        <f t="shared" si="20"/>
        <v>51.12623559293263</v>
      </c>
      <c r="I148" s="78">
        <f t="shared" si="21"/>
        <v>33.91031248452849</v>
      </c>
      <c r="J148" s="25">
        <f t="shared" si="22"/>
        <v>3.1045649528792874</v>
      </c>
      <c r="K148" s="79"/>
    </row>
    <row r="149" spans="1:11" ht="20.25">
      <c r="A149" s="85" t="s">
        <v>147</v>
      </c>
      <c r="B149" s="86" t="s">
        <v>148</v>
      </c>
      <c r="C149" s="69">
        <f>SUM(C150:C169)</f>
        <v>2747.8698027554701</v>
      </c>
      <c r="D149" s="69">
        <f>SUM(D150:D169)</f>
        <v>5775.4647822579809</v>
      </c>
      <c r="E149" s="69">
        <f>SUM(E150:E169)</f>
        <v>2813.0016487280095</v>
      </c>
      <c r="F149" s="69">
        <f>SUM(F150:F169)</f>
        <v>2962.4631335299723</v>
      </c>
      <c r="G149" s="88">
        <f t="shared" si="14"/>
        <v>5775.4647822579818</v>
      </c>
      <c r="H149" s="71">
        <f>E149/D149*100</f>
        <v>48.706065308708126</v>
      </c>
      <c r="I149" s="72">
        <f>(E149/C149-1)*100</f>
        <v>2.3702668120311632</v>
      </c>
      <c r="J149" s="73">
        <f>E149/$E$149*100</f>
        <v>100</v>
      </c>
      <c r="K149" s="79"/>
    </row>
    <row r="150" spans="1:11">
      <c r="A150" s="45">
        <v>1</v>
      </c>
      <c r="B150" s="83" t="s">
        <v>128</v>
      </c>
      <c r="C150" s="25">
        <v>1644.6487716845484</v>
      </c>
      <c r="D150" s="25">
        <v>3274.7487133130007</v>
      </c>
      <c r="E150" s="80">
        <v>1526.5668942120105</v>
      </c>
      <c r="F150" s="25">
        <f t="shared" si="19"/>
        <v>1748.1818191009902</v>
      </c>
      <c r="G150" s="76">
        <f t="shared" si="14"/>
        <v>3274.7487133130007</v>
      </c>
      <c r="H150" s="77">
        <f>E150/D150*100</f>
        <v>46.616306405617671</v>
      </c>
      <c r="I150" s="78">
        <f>(E150/C150-1)*100</f>
        <v>-7.1797626037558899</v>
      </c>
      <c r="J150" s="25">
        <f>E150/$E$149*100</f>
        <v>54.268254513903237</v>
      </c>
      <c r="K150" s="79"/>
    </row>
    <row r="151" spans="1:11">
      <c r="A151" s="45">
        <v>2</v>
      </c>
      <c r="B151" s="83" t="s">
        <v>129</v>
      </c>
      <c r="C151" s="25">
        <v>503.390586552</v>
      </c>
      <c r="D151" s="25">
        <v>985.27781432601421</v>
      </c>
      <c r="E151" s="80">
        <v>761.3221017639994</v>
      </c>
      <c r="F151" s="25">
        <f t="shared" si="19"/>
        <v>223.95571256201481</v>
      </c>
      <c r="G151" s="76">
        <f t="shared" si="14"/>
        <v>985.27781432601421</v>
      </c>
      <c r="H151" s="77">
        <f t="shared" ref="H151:H168" si="23">E151/D151*100</f>
        <v>77.269790377324881</v>
      </c>
      <c r="I151" s="78">
        <f t="shared" ref="I151:I168" si="24">(E151/C151-1)*100</f>
        <v>51.23884357447259</v>
      </c>
      <c r="J151" s="25">
        <f t="shared" ref="J151:J168" si="25">E151/$E$149*100</f>
        <v>27.064402969982478</v>
      </c>
      <c r="K151" s="79"/>
    </row>
    <row r="152" spans="1:11">
      <c r="A152" s="45">
        <v>3</v>
      </c>
      <c r="B152" s="83" t="s">
        <v>130</v>
      </c>
      <c r="C152" s="25">
        <v>280.45075634000005</v>
      </c>
      <c r="D152" s="25">
        <v>648.74818353180001</v>
      </c>
      <c r="E152" s="80">
        <v>299.23342957599999</v>
      </c>
      <c r="F152" s="25">
        <f t="shared" si="19"/>
        <v>349.51475395580002</v>
      </c>
      <c r="G152" s="76">
        <f t="shared" si="14"/>
        <v>648.74818353180001</v>
      </c>
      <c r="H152" s="77">
        <f t="shared" si="23"/>
        <v>46.124742569137737</v>
      </c>
      <c r="I152" s="78">
        <f t="shared" si="24"/>
        <v>6.6973159499092549</v>
      </c>
      <c r="J152" s="25">
        <f t="shared" si="25"/>
        <v>10.637513479997715</v>
      </c>
      <c r="K152" s="79"/>
    </row>
    <row r="153" spans="1:11">
      <c r="A153" s="45">
        <v>4</v>
      </c>
      <c r="B153" s="83" t="s">
        <v>132</v>
      </c>
      <c r="C153" s="25">
        <v>67.907967999999997</v>
      </c>
      <c r="D153" s="25">
        <v>111.17438088</v>
      </c>
      <c r="E153" s="80">
        <v>42.187625135999994</v>
      </c>
      <c r="F153" s="25">
        <f t="shared" si="19"/>
        <v>68.986755744000007</v>
      </c>
      <c r="G153" s="76">
        <f t="shared" si="14"/>
        <v>111.17438088</v>
      </c>
      <c r="H153" s="77">
        <f t="shared" si="23"/>
        <v>37.947254396259424</v>
      </c>
      <c r="I153" s="78">
        <f t="shared" si="24"/>
        <v>-37.875294492687516</v>
      </c>
      <c r="J153" s="25">
        <f t="shared" si="25"/>
        <v>1.4997369502103386</v>
      </c>
      <c r="K153" s="79"/>
    </row>
    <row r="154" spans="1:11">
      <c r="A154" s="45">
        <v>5</v>
      </c>
      <c r="B154" s="83" t="s">
        <v>141</v>
      </c>
      <c r="C154" s="25">
        <v>37.630198</v>
      </c>
      <c r="D154" s="25">
        <v>80.954595040000001</v>
      </c>
      <c r="E154" s="80">
        <v>32.034460883999998</v>
      </c>
      <c r="F154" s="25">
        <f t="shared" si="19"/>
        <v>48.920134156000003</v>
      </c>
      <c r="G154" s="76">
        <f t="shared" si="14"/>
        <v>80.954595040000001</v>
      </c>
      <c r="H154" s="77">
        <f t="shared" si="23"/>
        <v>39.570898808364909</v>
      </c>
      <c r="I154" s="78">
        <f t="shared" si="24"/>
        <v>-14.870336626982406</v>
      </c>
      <c r="J154" s="25">
        <f t="shared" si="25"/>
        <v>1.1387999327510323</v>
      </c>
      <c r="K154" s="79"/>
    </row>
    <row r="155" spans="1:11">
      <c r="A155" s="45">
        <v>6</v>
      </c>
      <c r="B155" s="83" t="s">
        <v>149</v>
      </c>
      <c r="C155" s="25">
        <v>28.146394000000001</v>
      </c>
      <c r="D155" s="25">
        <v>58.046139360000005</v>
      </c>
      <c r="E155" s="80">
        <v>12.067451124000003</v>
      </c>
      <c r="F155" s="25">
        <f t="shared" si="19"/>
        <v>45.978688236000004</v>
      </c>
      <c r="G155" s="76">
        <f t="shared" si="14"/>
        <v>58.046139360000005</v>
      </c>
      <c r="H155" s="77">
        <f t="shared" si="23"/>
        <v>20.789412107423921</v>
      </c>
      <c r="I155" s="78">
        <f t="shared" si="24"/>
        <v>-57.126120226981826</v>
      </c>
      <c r="J155" s="25">
        <f t="shared" si="25"/>
        <v>0.42898841276743277</v>
      </c>
      <c r="K155" s="79"/>
    </row>
    <row r="156" spans="1:11">
      <c r="A156" s="45">
        <v>7</v>
      </c>
      <c r="B156" s="83" t="s">
        <v>150</v>
      </c>
      <c r="C156" s="25">
        <v>15.68988</v>
      </c>
      <c r="D156" s="25">
        <v>42.820801320000008</v>
      </c>
      <c r="E156" s="80">
        <v>10.189213212000002</v>
      </c>
      <c r="F156" s="25">
        <f t="shared" si="19"/>
        <v>32.631588108000003</v>
      </c>
      <c r="G156" s="76">
        <f t="shared" si="14"/>
        <v>42.820801320000001</v>
      </c>
      <c r="H156" s="77">
        <f t="shared" si="23"/>
        <v>23.795008262120025</v>
      </c>
      <c r="I156" s="78">
        <f t="shared" si="24"/>
        <v>-35.058692533021272</v>
      </c>
      <c r="J156" s="25">
        <f t="shared" si="25"/>
        <v>0.36221852968367035</v>
      </c>
      <c r="K156" s="79"/>
    </row>
    <row r="157" spans="1:11">
      <c r="A157" s="45">
        <v>8</v>
      </c>
      <c r="B157" s="81" t="s">
        <v>133</v>
      </c>
      <c r="C157" s="30">
        <v>5.4147100000000004</v>
      </c>
      <c r="D157" s="30">
        <v>16.308200920000001</v>
      </c>
      <c r="E157" s="89">
        <v>10.606186139999998</v>
      </c>
      <c r="F157" s="25">
        <f t="shared" si="19"/>
        <v>5.7020147800000025</v>
      </c>
      <c r="G157" s="76">
        <f t="shared" si="14"/>
        <v>16.308200920000001</v>
      </c>
      <c r="H157" s="77">
        <f t="shared" si="23"/>
        <v>65.035905505633167</v>
      </c>
      <c r="I157" s="78">
        <f t="shared" si="24"/>
        <v>95.877270250853641</v>
      </c>
      <c r="J157" s="25">
        <f t="shared" si="25"/>
        <v>0.37704158989014214</v>
      </c>
      <c r="K157" s="79"/>
    </row>
    <row r="158" spans="1:11">
      <c r="A158" s="45">
        <v>9</v>
      </c>
      <c r="B158" s="83" t="s">
        <v>139</v>
      </c>
      <c r="C158" s="25">
        <v>8.25169</v>
      </c>
      <c r="D158" s="25">
        <v>15.048508640000003</v>
      </c>
      <c r="E158" s="80">
        <v>10.542741360000001</v>
      </c>
      <c r="F158" s="25">
        <f t="shared" si="19"/>
        <v>4.5057672800000024</v>
      </c>
      <c r="G158" s="76">
        <f t="shared" si="14"/>
        <v>15.048508640000003</v>
      </c>
      <c r="H158" s="77">
        <f t="shared" si="23"/>
        <v>70.058379951197608</v>
      </c>
      <c r="I158" s="78">
        <f t="shared" si="24"/>
        <v>27.764631972359609</v>
      </c>
      <c r="J158" s="25">
        <f t="shared" si="25"/>
        <v>0.37478617777445117</v>
      </c>
      <c r="K158" s="79"/>
    </row>
    <row r="159" spans="1:11">
      <c r="A159" s="45">
        <v>10</v>
      </c>
      <c r="B159" s="83" t="s">
        <v>140</v>
      </c>
      <c r="C159" s="25">
        <v>10.662478999999999</v>
      </c>
      <c r="D159" s="25">
        <v>13.5871747</v>
      </c>
      <c r="E159" s="80">
        <v>7.5991603199999993</v>
      </c>
      <c r="F159" s="25">
        <f t="shared" si="19"/>
        <v>5.988014380000001</v>
      </c>
      <c r="G159" s="76">
        <f t="shared" si="14"/>
        <v>13.5871747</v>
      </c>
      <c r="H159" s="77">
        <f t="shared" si="23"/>
        <v>55.928921853047186</v>
      </c>
      <c r="I159" s="78">
        <f t="shared" si="24"/>
        <v>-28.729891800959241</v>
      </c>
      <c r="J159" s="25">
        <f t="shared" si="25"/>
        <v>0.27014418293839992</v>
      </c>
      <c r="K159" s="79"/>
    </row>
    <row r="160" spans="1:11">
      <c r="A160" s="45">
        <v>11</v>
      </c>
      <c r="B160" s="83" t="s">
        <v>151</v>
      </c>
      <c r="C160" s="25">
        <v>7.4780300000000004</v>
      </c>
      <c r="D160" s="25">
        <v>11.979505780000002</v>
      </c>
      <c r="E160" s="80">
        <v>8.4684537239999997</v>
      </c>
      <c r="F160" s="25">
        <f t="shared" si="19"/>
        <v>3.5110520560000023</v>
      </c>
      <c r="G160" s="76">
        <f t="shared" si="14"/>
        <v>11.979505780000002</v>
      </c>
      <c r="H160" s="77">
        <f t="shared" si="23"/>
        <v>70.691177745731665</v>
      </c>
      <c r="I160" s="78">
        <f t="shared" si="24"/>
        <v>13.244447053568909</v>
      </c>
      <c r="J160" s="25">
        <f t="shared" si="25"/>
        <v>0.30104688092981696</v>
      </c>
      <c r="K160" s="79"/>
    </row>
    <row r="161" spans="1:11">
      <c r="A161" s="45">
        <v>12</v>
      </c>
      <c r="B161" s="83" t="s">
        <v>131</v>
      </c>
      <c r="C161" s="25">
        <v>5.6331249999999997</v>
      </c>
      <c r="D161" s="25">
        <v>13.291545080000002</v>
      </c>
      <c r="E161" s="80">
        <v>14.524090932</v>
      </c>
      <c r="F161" s="25">
        <f t="shared" si="19"/>
        <v>-1.2325458519999977</v>
      </c>
      <c r="G161" s="76">
        <f t="shared" si="14"/>
        <v>13.291545080000002</v>
      </c>
      <c r="H161" s="77">
        <f t="shared" si="23"/>
        <v>109.27315706775602</v>
      </c>
      <c r="I161" s="78">
        <f t="shared" si="24"/>
        <v>157.83363465216911</v>
      </c>
      <c r="J161" s="25">
        <f t="shared" si="25"/>
        <v>0.51632002912502883</v>
      </c>
      <c r="K161" s="79"/>
    </row>
    <row r="162" spans="1:11">
      <c r="A162" s="45">
        <v>13</v>
      </c>
      <c r="B162" s="83" t="s">
        <v>152</v>
      </c>
      <c r="C162" s="25">
        <v>13.213435</v>
      </c>
      <c r="D162" s="25">
        <v>11.530486880000003</v>
      </c>
      <c r="E162" s="80">
        <v>13.157986068</v>
      </c>
      <c r="F162" s="25">
        <f t="shared" si="19"/>
        <v>-1.6274991879999963</v>
      </c>
      <c r="G162" s="76">
        <f t="shared" si="14"/>
        <v>11.530486880000003</v>
      </c>
      <c r="H162" s="77">
        <f t="shared" si="23"/>
        <v>114.11474818832626</v>
      </c>
      <c r="I162" s="78">
        <f t="shared" si="24"/>
        <v>-0.41964055523791011</v>
      </c>
      <c r="J162" s="25">
        <f t="shared" si="25"/>
        <v>0.46775607379931017</v>
      </c>
      <c r="K162" s="79"/>
    </row>
    <row r="163" spans="1:11">
      <c r="A163" s="45">
        <v>14</v>
      </c>
      <c r="B163" s="83" t="s">
        <v>144</v>
      </c>
      <c r="C163" s="25">
        <v>5.8444649999999996</v>
      </c>
      <c r="D163" s="25">
        <v>11.26492092</v>
      </c>
      <c r="E163" s="80">
        <v>2.5305274199999999</v>
      </c>
      <c r="F163" s="25">
        <f t="shared" si="19"/>
        <v>8.7343934999999995</v>
      </c>
      <c r="G163" s="76">
        <f t="shared" si="14"/>
        <v>11.26492092</v>
      </c>
      <c r="H163" s="77">
        <f t="shared" si="23"/>
        <v>22.463783261072372</v>
      </c>
      <c r="I163" s="78">
        <f t="shared" si="24"/>
        <v>-56.702154602688182</v>
      </c>
      <c r="J163" s="25">
        <f t="shared" si="25"/>
        <v>8.9958262951756907E-2</v>
      </c>
      <c r="K163" s="79"/>
    </row>
    <row r="164" spans="1:11">
      <c r="A164" s="45">
        <v>15</v>
      </c>
      <c r="B164" s="83" t="s">
        <v>146</v>
      </c>
      <c r="C164" s="25">
        <v>7.6688989999999997</v>
      </c>
      <c r="D164" s="25">
        <v>9.4134466800000016</v>
      </c>
      <c r="E164" s="80">
        <v>9.9368637119999992</v>
      </c>
      <c r="F164" s="25">
        <f t="shared" si="19"/>
        <v>-0.52341703199999756</v>
      </c>
      <c r="G164" s="76">
        <f t="shared" si="14"/>
        <v>9.4134466800000016</v>
      </c>
      <c r="H164" s="77">
        <f t="shared" si="23"/>
        <v>105.56031228298195</v>
      </c>
      <c r="I164" s="78">
        <f t="shared" si="24"/>
        <v>29.573537374791336</v>
      </c>
      <c r="J164" s="25">
        <f t="shared" si="25"/>
        <v>0.35324770308944808</v>
      </c>
      <c r="K164" s="79"/>
    </row>
    <row r="165" spans="1:11">
      <c r="A165" s="45">
        <v>16</v>
      </c>
      <c r="B165" s="83" t="s">
        <v>153</v>
      </c>
      <c r="C165" s="25">
        <v>14.882497000000001</v>
      </c>
      <c r="D165" s="25">
        <v>6.5676452599999999</v>
      </c>
      <c r="E165" s="80">
        <v>7.3298776439999997</v>
      </c>
      <c r="F165" s="25">
        <f t="shared" si="19"/>
        <v>-0.76223238399999982</v>
      </c>
      <c r="G165" s="76">
        <f t="shared" si="14"/>
        <v>6.5676452599999999</v>
      </c>
      <c r="H165" s="77">
        <f t="shared" si="23"/>
        <v>111.60587019890291</v>
      </c>
      <c r="I165" s="78">
        <f t="shared" si="24"/>
        <v>-50.748334476398682</v>
      </c>
      <c r="J165" s="25">
        <f t="shared" si="25"/>
        <v>0.26057139523236478</v>
      </c>
      <c r="K165" s="79"/>
    </row>
    <row r="166" spans="1:11">
      <c r="A166" s="45">
        <v>17</v>
      </c>
      <c r="B166" s="83" t="s">
        <v>136</v>
      </c>
      <c r="C166" s="25">
        <v>5.6940660000000003</v>
      </c>
      <c r="D166" s="25">
        <v>4.9301909800000008</v>
      </c>
      <c r="E166" s="80">
        <v>7.7215731600000002</v>
      </c>
      <c r="F166" s="25">
        <f t="shared" si="19"/>
        <v>-2.7913821799999994</v>
      </c>
      <c r="G166" s="76">
        <f t="shared" si="14"/>
        <v>4.9301909800000008</v>
      </c>
      <c r="H166" s="77">
        <f t="shared" si="23"/>
        <v>156.61813490235218</v>
      </c>
      <c r="I166" s="78">
        <f t="shared" si="24"/>
        <v>35.607370199080933</v>
      </c>
      <c r="J166" s="25">
        <f t="shared" si="25"/>
        <v>0.27449586328865333</v>
      </c>
      <c r="K166" s="79"/>
    </row>
    <row r="167" spans="1:11">
      <c r="A167" s="45">
        <v>18</v>
      </c>
      <c r="B167" s="83" t="s">
        <v>137</v>
      </c>
      <c r="C167" s="25">
        <v>1.0687599999999999</v>
      </c>
      <c r="D167" s="25">
        <v>1.9827399999999999</v>
      </c>
      <c r="E167" s="80">
        <v>0.65781366000000008</v>
      </c>
      <c r="F167" s="25">
        <f t="shared" si="19"/>
        <v>1.3249263399999998</v>
      </c>
      <c r="G167" s="76">
        <f t="shared" si="14"/>
        <v>1.9827399999999997</v>
      </c>
      <c r="H167" s="77">
        <f t="shared" si="23"/>
        <v>33.177000514439619</v>
      </c>
      <c r="I167" s="78">
        <f t="shared" si="24"/>
        <v>-38.450759758973007</v>
      </c>
      <c r="J167" s="25">
        <f t="shared" si="25"/>
        <v>2.3384759134337942E-2</v>
      </c>
      <c r="K167" s="79"/>
    </row>
    <row r="168" spans="1:11">
      <c r="A168" s="45">
        <v>19</v>
      </c>
      <c r="B168" s="81" t="s">
        <v>143</v>
      </c>
      <c r="C168" s="30">
        <v>0.47986000000000001</v>
      </c>
      <c r="D168" s="30">
        <v>1.6260421999999999</v>
      </c>
      <c r="E168" s="89">
        <v>1.369055004</v>
      </c>
      <c r="F168" s="30">
        <f t="shared" si="19"/>
        <v>0.25698719599999986</v>
      </c>
      <c r="G168" s="76">
        <f>SUM(E168:F168)</f>
        <v>1.6260421999999999</v>
      </c>
      <c r="H168" s="77">
        <f t="shared" si="23"/>
        <v>84.195539574557174</v>
      </c>
      <c r="I168" s="78">
        <f t="shared" si="24"/>
        <v>185.30300587671405</v>
      </c>
      <c r="J168" s="25">
        <f t="shared" si="25"/>
        <v>4.8668830486432987E-2</v>
      </c>
      <c r="K168" s="79"/>
    </row>
    <row r="169" spans="1:11">
      <c r="A169" s="45">
        <v>20</v>
      </c>
      <c r="B169" s="83" t="s">
        <v>102</v>
      </c>
      <c r="C169" s="25">
        <v>83.713232178921885</v>
      </c>
      <c r="D169" s="25">
        <v>456.16374644716603</v>
      </c>
      <c r="E169" s="25">
        <v>34.956143675999165</v>
      </c>
      <c r="F169" s="25">
        <f t="shared" si="19"/>
        <v>421.20760277116688</v>
      </c>
      <c r="G169" s="76">
        <f>SUM(E169:F169)</f>
        <v>456.16374644716603</v>
      </c>
      <c r="H169" s="77">
        <f>E169/D169*100</f>
        <v>7.6630692264028628</v>
      </c>
      <c r="I169" s="78">
        <f>(E169/C169-1)*100</f>
        <v>-58.242988872671006</v>
      </c>
      <c r="J169" s="25">
        <f>E169/$E$149*100</f>
        <v>1.242663462063939</v>
      </c>
      <c r="K169" s="79"/>
    </row>
    <row r="170" spans="1:11">
      <c r="A170" s="90" t="s">
        <v>154</v>
      </c>
      <c r="B170" s="90"/>
      <c r="C170" s="90"/>
      <c r="D170" s="90"/>
      <c r="E170" s="90"/>
      <c r="F170" s="90"/>
      <c r="G170" s="90"/>
      <c r="H170" s="90"/>
      <c r="I170" s="90"/>
      <c r="J170" s="90"/>
      <c r="K170" s="79"/>
    </row>
    <row r="171" spans="1:11">
      <c r="A171" s="91"/>
      <c r="B171" s="91"/>
      <c r="C171" s="91"/>
      <c r="D171" s="91"/>
      <c r="E171" s="91"/>
      <c r="F171" s="91"/>
      <c r="G171" s="91"/>
      <c r="H171" s="91"/>
      <c r="I171" s="91"/>
      <c r="J171" s="91"/>
      <c r="K171" s="79"/>
    </row>
    <row r="172" spans="1:11">
      <c r="A172" s="91"/>
      <c r="B172" s="91"/>
      <c r="C172" s="91"/>
      <c r="D172" s="91"/>
      <c r="E172" s="91"/>
      <c r="F172" s="91"/>
      <c r="G172" s="91"/>
      <c r="H172" s="91"/>
      <c r="I172" s="91"/>
      <c r="J172" s="91"/>
      <c r="K172" s="79"/>
    </row>
    <row r="173" spans="1:11">
      <c r="A173" s="9" t="s">
        <v>155</v>
      </c>
      <c r="C173" s="92"/>
      <c r="D173" s="92"/>
      <c r="E173" s="92"/>
      <c r="F173" s="92"/>
      <c r="G173" s="92"/>
      <c r="H173" s="92"/>
      <c r="I173" s="92"/>
      <c r="J173" s="92"/>
      <c r="K173" s="79"/>
    </row>
    <row r="174" spans="1:11">
      <c r="A174" s="9" t="s">
        <v>156</v>
      </c>
      <c r="C174" s="92"/>
      <c r="D174" s="92"/>
      <c r="E174" s="92"/>
      <c r="F174" s="92"/>
      <c r="G174" s="92"/>
      <c r="H174" s="92"/>
      <c r="I174" s="92"/>
      <c r="J174" s="92"/>
      <c r="K174" s="79"/>
    </row>
    <row r="175" spans="1:11">
      <c r="A175" s="9"/>
      <c r="C175" s="92"/>
      <c r="D175" s="92"/>
      <c r="E175" s="92"/>
      <c r="F175" s="92"/>
      <c r="G175" s="92"/>
      <c r="H175" s="92"/>
      <c r="I175" s="93" t="s">
        <v>157</v>
      </c>
      <c r="K175" s="79"/>
    </row>
    <row r="176" spans="1:11" ht="16.5" customHeight="1">
      <c r="A176" s="94" t="s">
        <v>158</v>
      </c>
      <c r="B176" s="94" t="s">
        <v>159</v>
      </c>
      <c r="C176" s="95" t="s">
        <v>160</v>
      </c>
      <c r="D176" s="96"/>
      <c r="E176" s="95" t="s">
        <v>161</v>
      </c>
      <c r="F176" s="97"/>
      <c r="G176" s="98" t="s">
        <v>17</v>
      </c>
      <c r="H176" s="98" t="s">
        <v>162</v>
      </c>
      <c r="I176" s="99" t="s">
        <v>163</v>
      </c>
      <c r="K176" s="79"/>
    </row>
    <row r="177" spans="1:11" ht="36">
      <c r="A177" s="100"/>
      <c r="B177" s="100"/>
      <c r="C177" s="101" t="s">
        <v>164</v>
      </c>
      <c r="D177" s="101" t="s">
        <v>165</v>
      </c>
      <c r="E177" s="101" t="s">
        <v>164</v>
      </c>
      <c r="F177" s="101" t="s">
        <v>165</v>
      </c>
      <c r="G177" s="102"/>
      <c r="H177" s="102"/>
      <c r="I177" s="103"/>
      <c r="K177" s="79"/>
    </row>
    <row r="178" spans="1:11" s="22" customFormat="1" ht="28.5">
      <c r="A178" s="61">
        <v>1</v>
      </c>
      <c r="B178" s="61">
        <v>2</v>
      </c>
      <c r="C178" s="61">
        <v>3</v>
      </c>
      <c r="D178" s="61">
        <v>4</v>
      </c>
      <c r="E178" s="61">
        <v>5</v>
      </c>
      <c r="F178" s="61">
        <v>6</v>
      </c>
      <c r="G178" s="19" t="s">
        <v>166</v>
      </c>
      <c r="H178" s="19" t="s">
        <v>167</v>
      </c>
      <c r="I178" s="20" t="s">
        <v>168</v>
      </c>
      <c r="K178" s="104"/>
    </row>
    <row r="179" spans="1:11">
      <c r="A179" s="45">
        <v>1</v>
      </c>
      <c r="B179" s="105" t="s">
        <v>169</v>
      </c>
      <c r="C179" s="106">
        <v>193</v>
      </c>
      <c r="D179" s="47">
        <v>2066.2122903670002</v>
      </c>
      <c r="E179" s="107">
        <v>272</v>
      </c>
      <c r="F179" s="47">
        <v>4754.1644002379999</v>
      </c>
      <c r="G179" s="47">
        <f>(E179/C179-1)*100</f>
        <v>40.932642487046621</v>
      </c>
      <c r="H179" s="47">
        <f>E179/$E$200*100</f>
        <v>5.5206007712604022</v>
      </c>
      <c r="I179" s="47">
        <f>F179/$F$200*100</f>
        <v>11.582250790896108</v>
      </c>
      <c r="K179" s="108"/>
    </row>
    <row r="180" spans="1:11">
      <c r="A180" s="45">
        <v>2</v>
      </c>
      <c r="B180" s="105" t="s">
        <v>170</v>
      </c>
      <c r="C180" s="106">
        <v>73</v>
      </c>
      <c r="D180" s="47">
        <v>2760.0615530800001</v>
      </c>
      <c r="E180" s="107">
        <v>81</v>
      </c>
      <c r="F180" s="47">
        <v>3467.4724726069999</v>
      </c>
      <c r="G180" s="47">
        <f t="shared" ref="G180:G197" si="26">(E180/C180-1)*100</f>
        <v>10.95890410958904</v>
      </c>
      <c r="H180" s="47">
        <f t="shared" ref="H180:H198" si="27">E180/$E$200*100</f>
        <v>1.6440024355591638</v>
      </c>
      <c r="I180" s="47">
        <f t="shared" ref="I180:I199" si="28">F180/$F$200*100</f>
        <v>8.4475698371416001</v>
      </c>
      <c r="K180" s="108"/>
    </row>
    <row r="181" spans="1:11">
      <c r="A181" s="45">
        <v>3</v>
      </c>
      <c r="B181" s="105" t="s">
        <v>171</v>
      </c>
      <c r="C181" s="106">
        <v>610</v>
      </c>
      <c r="D181" s="47">
        <v>2227.8654138049997</v>
      </c>
      <c r="E181" s="107">
        <v>448</v>
      </c>
      <c r="F181" s="47">
        <v>10931.897475969001</v>
      </c>
      <c r="G181" s="47">
        <f t="shared" si="26"/>
        <v>-26.557377049180332</v>
      </c>
      <c r="H181" s="47">
        <f t="shared" si="27"/>
        <v>9.0927542114877209</v>
      </c>
      <c r="I181" s="47">
        <f t="shared" si="28"/>
        <v>26.632646145072009</v>
      </c>
      <c r="K181" s="108"/>
    </row>
    <row r="182" spans="1:11" ht="36">
      <c r="A182" s="45">
        <v>4</v>
      </c>
      <c r="B182" s="105" t="s">
        <v>172</v>
      </c>
      <c r="C182" s="106">
        <v>15</v>
      </c>
      <c r="D182" s="47">
        <v>180.92599999999999</v>
      </c>
      <c r="E182" s="107">
        <v>24</v>
      </c>
      <c r="F182" s="47">
        <v>4062.0467974989997</v>
      </c>
      <c r="G182" s="47">
        <f t="shared" si="26"/>
        <v>60.000000000000007</v>
      </c>
      <c r="H182" s="47">
        <f t="shared" si="27"/>
        <v>0.48711183275827075</v>
      </c>
      <c r="I182" s="47">
        <f t="shared" si="28"/>
        <v>9.8960912522576052</v>
      </c>
      <c r="K182" s="108"/>
    </row>
    <row r="183" spans="1:11" ht="36">
      <c r="A183" s="45">
        <v>5</v>
      </c>
      <c r="B183" s="105" t="s">
        <v>173</v>
      </c>
      <c r="C183" s="106">
        <v>19</v>
      </c>
      <c r="D183" s="47">
        <v>81.434762724999999</v>
      </c>
      <c r="E183" s="107">
        <v>32</v>
      </c>
      <c r="F183" s="47">
        <v>66.205780498999999</v>
      </c>
      <c r="G183" s="47">
        <f t="shared" si="26"/>
        <v>68.421052631578931</v>
      </c>
      <c r="H183" s="47">
        <f t="shared" si="27"/>
        <v>0.64948244367769437</v>
      </c>
      <c r="I183" s="47">
        <f t="shared" si="28"/>
        <v>0.16129268762940743</v>
      </c>
      <c r="K183" s="108"/>
    </row>
    <row r="184" spans="1:11">
      <c r="A184" s="45">
        <v>6</v>
      </c>
      <c r="B184" s="105" t="s">
        <v>174</v>
      </c>
      <c r="C184" s="106">
        <v>210</v>
      </c>
      <c r="D184" s="47">
        <v>9637.1045364360016</v>
      </c>
      <c r="E184" s="107">
        <v>203</v>
      </c>
      <c r="F184" s="47">
        <v>1912.1786170620001</v>
      </c>
      <c r="G184" s="47">
        <f t="shared" si="26"/>
        <v>-3.3333333333333326</v>
      </c>
      <c r="H184" s="47">
        <f t="shared" si="27"/>
        <v>4.1201542520803738</v>
      </c>
      <c r="I184" s="47">
        <f t="shared" si="28"/>
        <v>4.658512082310879</v>
      </c>
      <c r="K184" s="108"/>
    </row>
    <row r="185" spans="1:11" ht="36">
      <c r="A185" s="45">
        <v>7</v>
      </c>
      <c r="B185" s="105" t="s">
        <v>175</v>
      </c>
      <c r="C185" s="106">
        <v>2586</v>
      </c>
      <c r="D185" s="47">
        <v>3482.7769694610001</v>
      </c>
      <c r="E185" s="107">
        <v>2127</v>
      </c>
      <c r="F185" s="47">
        <v>7684.2526414949998</v>
      </c>
      <c r="G185" s="47">
        <f t="shared" si="26"/>
        <v>-17.749419953596291</v>
      </c>
      <c r="H185" s="47">
        <f t="shared" si="27"/>
        <v>43.170286178201742</v>
      </c>
      <c r="I185" s="47">
        <f t="shared" si="28"/>
        <v>18.720627589139632</v>
      </c>
      <c r="K185" s="108"/>
    </row>
    <row r="186" spans="1:11">
      <c r="A186" s="45">
        <v>8</v>
      </c>
      <c r="B186" s="105" t="s">
        <v>176</v>
      </c>
      <c r="C186" s="106">
        <v>650</v>
      </c>
      <c r="D186" s="47">
        <v>347.39338159300002</v>
      </c>
      <c r="E186" s="107">
        <v>449</v>
      </c>
      <c r="F186" s="47">
        <v>1116.192903056</v>
      </c>
      <c r="G186" s="47">
        <f t="shared" si="26"/>
        <v>-30.92307692307692</v>
      </c>
      <c r="H186" s="47">
        <f t="shared" si="27"/>
        <v>9.113050537852649</v>
      </c>
      <c r="I186" s="47">
        <f t="shared" si="28"/>
        <v>2.7193056541262615</v>
      </c>
      <c r="K186" s="108"/>
    </row>
    <row r="187" spans="1:11">
      <c r="A187" s="45">
        <v>9</v>
      </c>
      <c r="B187" s="105" t="s">
        <v>177</v>
      </c>
      <c r="C187" s="106">
        <v>435</v>
      </c>
      <c r="D187" s="47">
        <v>875.51928199999998</v>
      </c>
      <c r="E187" s="107">
        <v>442</v>
      </c>
      <c r="F187" s="47">
        <v>1184.46214977</v>
      </c>
      <c r="G187" s="47">
        <f t="shared" si="26"/>
        <v>1.6091954022988464</v>
      </c>
      <c r="H187" s="47">
        <f t="shared" si="27"/>
        <v>8.9709762532981525</v>
      </c>
      <c r="I187" s="47">
        <f t="shared" si="28"/>
        <v>2.8856254256317491</v>
      </c>
      <c r="K187" s="108"/>
    </row>
    <row r="188" spans="1:11">
      <c r="A188" s="45">
        <v>10</v>
      </c>
      <c r="B188" s="105" t="s">
        <v>178</v>
      </c>
      <c r="C188" s="106">
        <v>134</v>
      </c>
      <c r="D188" s="47">
        <v>109.973549999</v>
      </c>
      <c r="E188" s="107">
        <v>212</v>
      </c>
      <c r="F188" s="47">
        <v>70.297988887999992</v>
      </c>
      <c r="G188" s="47">
        <f t="shared" si="26"/>
        <v>58.208955223880587</v>
      </c>
      <c r="H188" s="47">
        <f t="shared" si="27"/>
        <v>4.3028211893647246</v>
      </c>
      <c r="I188" s="47">
        <f t="shared" si="28"/>
        <v>0.17126225953727714</v>
      </c>
      <c r="K188" s="108"/>
    </row>
    <row r="189" spans="1:11">
      <c r="A189" s="45">
        <v>11</v>
      </c>
      <c r="B189" s="105" t="s">
        <v>179</v>
      </c>
      <c r="C189" s="106">
        <v>76</v>
      </c>
      <c r="D189" s="47">
        <v>3644.4435755740001</v>
      </c>
      <c r="E189" s="107">
        <v>55</v>
      </c>
      <c r="F189" s="47">
        <v>2428.946714792</v>
      </c>
      <c r="G189" s="47">
        <f t="shared" si="26"/>
        <v>-27.631578947368418</v>
      </c>
      <c r="H189" s="47">
        <f t="shared" si="27"/>
        <v>1.116297950071037</v>
      </c>
      <c r="I189" s="47">
        <f t="shared" si="28"/>
        <v>5.9174794222588911</v>
      </c>
      <c r="K189" s="108"/>
    </row>
    <row r="190" spans="1:11">
      <c r="A190" s="45">
        <v>12</v>
      </c>
      <c r="B190" s="105" t="s">
        <v>180</v>
      </c>
      <c r="C190" s="106">
        <v>82</v>
      </c>
      <c r="D190" s="47">
        <v>1549.2299109999999</v>
      </c>
      <c r="E190" s="107">
        <v>84</v>
      </c>
      <c r="F190" s="47">
        <v>1167.097899999</v>
      </c>
      <c r="G190" s="47">
        <f t="shared" si="26"/>
        <v>2.4390243902439046</v>
      </c>
      <c r="H190" s="47">
        <f t="shared" si="27"/>
        <v>1.7048914146539478</v>
      </c>
      <c r="I190" s="47">
        <f t="shared" si="28"/>
        <v>2.8433220724634376</v>
      </c>
      <c r="K190" s="108"/>
    </row>
    <row r="191" spans="1:11" ht="36">
      <c r="A191" s="45">
        <v>13</v>
      </c>
      <c r="B191" s="105" t="s">
        <v>181</v>
      </c>
      <c r="C191" s="106">
        <v>73</v>
      </c>
      <c r="D191" s="47">
        <v>493.78574900000001</v>
      </c>
      <c r="E191" s="107">
        <v>81</v>
      </c>
      <c r="F191" s="47">
        <v>913.22400000000005</v>
      </c>
      <c r="G191" s="47">
        <f t="shared" si="26"/>
        <v>10.95890410958904</v>
      </c>
      <c r="H191" s="47">
        <f t="shared" si="27"/>
        <v>1.6440024355591638</v>
      </c>
      <c r="I191" s="47">
        <f t="shared" si="28"/>
        <v>2.2248261746555924</v>
      </c>
      <c r="K191" s="108"/>
    </row>
    <row r="192" spans="1:11" ht="36">
      <c r="A192" s="45">
        <v>14</v>
      </c>
      <c r="B192" s="105" t="s">
        <v>182</v>
      </c>
      <c r="C192" s="106">
        <v>132</v>
      </c>
      <c r="D192" s="47">
        <v>681.81913894399997</v>
      </c>
      <c r="E192" s="107">
        <v>105</v>
      </c>
      <c r="F192" s="47">
        <v>844.43304841999998</v>
      </c>
      <c r="G192" s="47">
        <f t="shared" si="26"/>
        <v>-20.45454545454546</v>
      </c>
      <c r="H192" s="47">
        <f t="shared" si="27"/>
        <v>2.1311142683174347</v>
      </c>
      <c r="I192" s="47">
        <f t="shared" si="28"/>
        <v>2.0572354086938462</v>
      </c>
      <c r="K192" s="108"/>
    </row>
    <row r="193" spans="1:11" ht="36">
      <c r="A193" s="45">
        <v>15</v>
      </c>
      <c r="B193" s="105" t="s">
        <v>183</v>
      </c>
      <c r="C193" s="106">
        <v>7</v>
      </c>
      <c r="D193" s="47">
        <v>7.44</v>
      </c>
      <c r="E193" s="107">
        <v>7</v>
      </c>
      <c r="F193" s="47">
        <v>5.2939999999999996</v>
      </c>
      <c r="G193" s="47">
        <f t="shared" si="26"/>
        <v>0</v>
      </c>
      <c r="H193" s="47">
        <f t="shared" si="27"/>
        <v>0.14207428455449564</v>
      </c>
      <c r="I193" s="47">
        <f t="shared" si="28"/>
        <v>1.2897415933688455E-2</v>
      </c>
      <c r="K193" s="108"/>
    </row>
    <row r="194" spans="1:11">
      <c r="A194" s="45">
        <v>16</v>
      </c>
      <c r="B194" s="105" t="s">
        <v>184</v>
      </c>
      <c r="C194" s="106">
        <v>71</v>
      </c>
      <c r="D194" s="47">
        <v>42.442208999999998</v>
      </c>
      <c r="E194" s="107">
        <v>70</v>
      </c>
      <c r="F194" s="47">
        <v>115.09729498300001</v>
      </c>
      <c r="G194" s="47">
        <f t="shared" si="26"/>
        <v>-1.4084507042253502</v>
      </c>
      <c r="H194" s="47">
        <f t="shared" si="27"/>
        <v>1.4207428455449562</v>
      </c>
      <c r="I194" s="47">
        <f t="shared" si="28"/>
        <v>0.28040379415152711</v>
      </c>
      <c r="K194" s="108"/>
    </row>
    <row r="195" spans="1:11" ht="36">
      <c r="A195" s="45">
        <v>17</v>
      </c>
      <c r="B195" s="105" t="s">
        <v>185</v>
      </c>
      <c r="C195" s="106">
        <v>33</v>
      </c>
      <c r="D195" s="47">
        <v>373.23566</v>
      </c>
      <c r="E195" s="107">
        <v>32</v>
      </c>
      <c r="F195" s="47">
        <v>123.86765</v>
      </c>
      <c r="G195" s="47">
        <f t="shared" si="26"/>
        <v>-3.0303030303030276</v>
      </c>
      <c r="H195" s="47">
        <f t="shared" si="27"/>
        <v>0.64948244367769437</v>
      </c>
      <c r="I195" s="47">
        <f t="shared" si="28"/>
        <v>0.30177041986749997</v>
      </c>
      <c r="K195" s="108"/>
    </row>
    <row r="196" spans="1:11">
      <c r="A196" s="45">
        <v>18</v>
      </c>
      <c r="B196" s="105" t="s">
        <v>186</v>
      </c>
      <c r="C196" s="106">
        <v>45</v>
      </c>
      <c r="D196" s="47">
        <v>134.79621499999999</v>
      </c>
      <c r="E196" s="107">
        <v>25</v>
      </c>
      <c r="F196" s="47">
        <v>82.619900000000001</v>
      </c>
      <c r="G196" s="47">
        <f t="shared" si="26"/>
        <v>-44.444444444444443</v>
      </c>
      <c r="H196" s="47">
        <f t="shared" si="27"/>
        <v>0.5074081591231987</v>
      </c>
      <c r="I196" s="47">
        <f t="shared" si="28"/>
        <v>0.20128130236111577</v>
      </c>
      <c r="K196" s="108"/>
    </row>
    <row r="197" spans="1:11">
      <c r="A197" s="45">
        <v>19</v>
      </c>
      <c r="B197" s="105" t="s">
        <v>187</v>
      </c>
      <c r="C197" s="106">
        <v>254</v>
      </c>
      <c r="D197" s="47">
        <v>648.50103317399999</v>
      </c>
      <c r="E197" s="107">
        <v>175</v>
      </c>
      <c r="F197" s="47">
        <v>115.53118979600001</v>
      </c>
      <c r="G197" s="47">
        <f t="shared" si="26"/>
        <v>-31.102362204724411</v>
      </c>
      <c r="H197" s="47">
        <f t="shared" si="27"/>
        <v>3.5518571138623911</v>
      </c>
      <c r="I197" s="47">
        <f t="shared" si="28"/>
        <v>0.28146086288494815</v>
      </c>
      <c r="K197" s="108"/>
    </row>
    <row r="198" spans="1:11" ht="54">
      <c r="A198" s="45">
        <v>20</v>
      </c>
      <c r="B198" s="105" t="s">
        <v>188</v>
      </c>
      <c r="C198" s="106">
        <v>1</v>
      </c>
      <c r="D198" s="47">
        <v>2.12</v>
      </c>
      <c r="E198" s="107">
        <v>3</v>
      </c>
      <c r="F198" s="47">
        <v>1.6991000000000001</v>
      </c>
      <c r="G198" s="47">
        <f>(E198/C198-1)*100</f>
        <v>200</v>
      </c>
      <c r="H198" s="47">
        <f t="shared" si="27"/>
        <v>6.0888979094783843E-2</v>
      </c>
      <c r="I198" s="47">
        <f t="shared" si="28"/>
        <v>4.1394029869531654E-3</v>
      </c>
      <c r="K198" s="108"/>
    </row>
    <row r="199" spans="1:11" ht="36">
      <c r="A199" s="45">
        <v>21</v>
      </c>
      <c r="B199" s="105" t="s">
        <v>189</v>
      </c>
      <c r="C199" s="47">
        <v>0</v>
      </c>
      <c r="D199" s="47">
        <v>0</v>
      </c>
      <c r="E199" s="47">
        <v>0</v>
      </c>
      <c r="F199" s="47">
        <v>0</v>
      </c>
      <c r="G199" s="47">
        <v>0</v>
      </c>
      <c r="H199" s="47">
        <v>0</v>
      </c>
      <c r="I199" s="47">
        <f t="shared" si="28"/>
        <v>0</v>
      </c>
      <c r="K199" s="108"/>
    </row>
    <row r="200" spans="1:11" ht="20.25">
      <c r="A200" s="109" t="s">
        <v>45</v>
      </c>
      <c r="B200" s="110"/>
      <c r="C200" s="111">
        <f>SUM(C179:C199)</f>
        <v>5699</v>
      </c>
      <c r="D200" s="112">
        <f>SUM(D179:D199)</f>
        <v>29347.081231157998</v>
      </c>
      <c r="E200" s="111">
        <f>SUM(E179:E199)</f>
        <v>4927</v>
      </c>
      <c r="F200" s="112">
        <f>SUM(F179:F199)</f>
        <v>41046.98202507299</v>
      </c>
      <c r="G200" s="112">
        <f>(E200/C200-1)*100</f>
        <v>-13.546236181786275</v>
      </c>
      <c r="H200" s="112">
        <v>1</v>
      </c>
      <c r="I200" s="112">
        <f>F200/$F$200*100</f>
        <v>100</v>
      </c>
      <c r="K200" s="108"/>
    </row>
    <row r="201" spans="1:11" ht="20.25">
      <c r="A201" s="113"/>
      <c r="B201" s="113"/>
      <c r="C201" s="114"/>
      <c r="D201" s="115"/>
      <c r="E201" s="114"/>
      <c r="F201" s="114"/>
      <c r="G201" s="115"/>
      <c r="H201" s="115"/>
      <c r="I201" s="115"/>
      <c r="J201" s="115"/>
      <c r="K201" s="108"/>
    </row>
    <row r="202" spans="1:11" ht="20.25">
      <c r="A202" s="113"/>
      <c r="B202" s="113"/>
      <c r="C202" s="114"/>
      <c r="D202" s="115"/>
      <c r="E202" s="114"/>
      <c r="F202" s="114"/>
      <c r="G202" s="115"/>
      <c r="H202" s="115"/>
      <c r="I202" s="115"/>
      <c r="J202" s="115"/>
      <c r="K202" s="108"/>
    </row>
    <row r="203" spans="1:11">
      <c r="A203" s="9" t="s">
        <v>190</v>
      </c>
      <c r="B203" s="9"/>
      <c r="D203" s="116"/>
      <c r="G203" s="4"/>
    </row>
    <row r="204" spans="1:11">
      <c r="A204" s="9"/>
      <c r="H204" s="10" t="s">
        <v>191</v>
      </c>
      <c r="K204" s="11"/>
    </row>
    <row r="205" spans="1:11" ht="16.5" customHeight="1">
      <c r="A205" s="94" t="s">
        <v>158</v>
      </c>
      <c r="B205" s="94" t="s">
        <v>192</v>
      </c>
      <c r="C205" s="117" t="s">
        <v>193</v>
      </c>
      <c r="D205" s="118" t="s">
        <v>160</v>
      </c>
      <c r="E205" s="118"/>
      <c r="F205" s="95" t="s">
        <v>161</v>
      </c>
      <c r="G205" s="96"/>
      <c r="H205" s="119" t="s">
        <v>194</v>
      </c>
      <c r="I205" s="119" t="s">
        <v>194</v>
      </c>
      <c r="K205" s="120"/>
    </row>
    <row r="206" spans="1:11" ht="36">
      <c r="A206" s="100"/>
      <c r="B206" s="100"/>
      <c r="C206" s="121"/>
      <c r="D206" s="122" t="s">
        <v>195</v>
      </c>
      <c r="E206" s="122" t="s">
        <v>165</v>
      </c>
      <c r="F206" s="122" t="s">
        <v>195</v>
      </c>
      <c r="G206" s="122" t="s">
        <v>165</v>
      </c>
      <c r="H206" s="123"/>
      <c r="I206" s="123"/>
      <c r="K206" s="120"/>
    </row>
    <row r="207" spans="1:11" s="22" customFormat="1" ht="28.5">
      <c r="A207" s="61">
        <v>1</v>
      </c>
      <c r="B207" s="124">
        <v>2</v>
      </c>
      <c r="C207" s="124">
        <v>3</v>
      </c>
      <c r="D207" s="124">
        <v>4</v>
      </c>
      <c r="E207" s="124">
        <v>5</v>
      </c>
      <c r="F207" s="124">
        <v>6</v>
      </c>
      <c r="G207" s="124">
        <v>7</v>
      </c>
      <c r="H207" s="124" t="s">
        <v>196</v>
      </c>
      <c r="I207" s="124" t="s">
        <v>197</v>
      </c>
      <c r="K207" s="125"/>
    </row>
    <row r="208" spans="1:11">
      <c r="A208" s="45">
        <v>1</v>
      </c>
      <c r="B208" s="126" t="s">
        <v>198</v>
      </c>
      <c r="C208" s="126" t="s">
        <v>199</v>
      </c>
      <c r="D208" s="127">
        <v>5192</v>
      </c>
      <c r="E208" s="128">
        <v>9217.962992417999</v>
      </c>
      <c r="F208" s="129">
        <v>4325</v>
      </c>
      <c r="G208" s="130">
        <v>10775.951966914001</v>
      </c>
      <c r="H208" s="131">
        <f>F208/$F$220*100</f>
        <v>87.781611528313377</v>
      </c>
      <c r="I208" s="128">
        <f>G208/$G$220*100</f>
        <v>26.2527265959082</v>
      </c>
      <c r="K208" s="28"/>
    </row>
    <row r="209" spans="1:11">
      <c r="A209" s="45">
        <v>2</v>
      </c>
      <c r="B209" s="126" t="s">
        <v>200</v>
      </c>
      <c r="C209" s="126" t="s">
        <v>201</v>
      </c>
      <c r="D209" s="127">
        <v>264</v>
      </c>
      <c r="E209" s="128">
        <v>6518.0009112980006</v>
      </c>
      <c r="F209" s="129">
        <v>364</v>
      </c>
      <c r="G209" s="130">
        <v>12495.197019999001</v>
      </c>
      <c r="H209" s="131">
        <f t="shared" ref="H209:H220" si="29">F209/$F$220*100</f>
        <v>7.3878627968337733</v>
      </c>
      <c r="I209" s="128">
        <f t="shared" ref="I209:I220" si="30">G209/$G$220*100</f>
        <v>30.441207620005954</v>
      </c>
      <c r="K209" s="28"/>
    </row>
    <row r="210" spans="1:11">
      <c r="A210" s="45">
        <v>3</v>
      </c>
      <c r="B210" s="126" t="s">
        <v>202</v>
      </c>
      <c r="C210" s="126" t="s">
        <v>203</v>
      </c>
      <c r="D210" s="127">
        <v>63</v>
      </c>
      <c r="E210" s="128">
        <v>1659.4491949999999</v>
      </c>
      <c r="F210" s="129">
        <v>90</v>
      </c>
      <c r="G210" s="130">
        <v>2552.3491747930002</v>
      </c>
      <c r="H210" s="131">
        <f t="shared" si="29"/>
        <v>1.8266693728435153</v>
      </c>
      <c r="I210" s="128">
        <f t="shared" si="30"/>
        <v>6.2181165310373636</v>
      </c>
      <c r="K210" s="28"/>
    </row>
    <row r="211" spans="1:11">
      <c r="A211" s="45">
        <v>4</v>
      </c>
      <c r="B211" s="126" t="s">
        <v>204</v>
      </c>
      <c r="C211" s="126" t="s">
        <v>205</v>
      </c>
      <c r="D211" s="127">
        <v>47</v>
      </c>
      <c r="E211" s="128">
        <v>8581.7710372050005</v>
      </c>
      <c r="F211" s="129">
        <v>48</v>
      </c>
      <c r="G211" s="130">
        <v>9918.0575387379995</v>
      </c>
      <c r="H211" s="131">
        <f t="shared" si="29"/>
        <v>0.97422366551654149</v>
      </c>
      <c r="I211" s="128">
        <f t="shared" si="30"/>
        <v>24.162696133615093</v>
      </c>
      <c r="K211" s="28"/>
    </row>
    <row r="212" spans="1:11">
      <c r="A212" s="45">
        <v>5</v>
      </c>
      <c r="B212" s="126" t="s">
        <v>206</v>
      </c>
      <c r="C212" s="126" t="s">
        <v>207</v>
      </c>
      <c r="D212" s="127">
        <v>48</v>
      </c>
      <c r="E212" s="128">
        <v>399.12988000000001</v>
      </c>
      <c r="F212" s="129">
        <v>27</v>
      </c>
      <c r="G212" s="130">
        <v>88.262</v>
      </c>
      <c r="H212" s="131">
        <f t="shared" si="29"/>
        <v>0.5480008118530546</v>
      </c>
      <c r="I212" s="128">
        <f t="shared" si="30"/>
        <v>0.21502677089898181</v>
      </c>
      <c r="K212" s="28"/>
    </row>
    <row r="213" spans="1:11">
      <c r="A213" s="45">
        <v>6</v>
      </c>
      <c r="B213" s="126" t="s">
        <v>208</v>
      </c>
      <c r="C213" s="126" t="s">
        <v>209</v>
      </c>
      <c r="D213" s="127">
        <v>17</v>
      </c>
      <c r="E213" s="128">
        <v>516.55244238199998</v>
      </c>
      <c r="F213" s="129">
        <v>13</v>
      </c>
      <c r="G213" s="130">
        <v>673.77947200000006</v>
      </c>
      <c r="H213" s="131">
        <f t="shared" si="29"/>
        <v>0.26385224274406333</v>
      </c>
      <c r="I213" s="128">
        <f t="shared" si="30"/>
        <v>1.6414835848063827</v>
      </c>
      <c r="K213" s="28"/>
    </row>
    <row r="214" spans="1:11">
      <c r="A214" s="45">
        <v>7</v>
      </c>
      <c r="B214" s="3" t="s">
        <v>210</v>
      </c>
      <c r="C214" s="126" t="s">
        <v>211</v>
      </c>
      <c r="D214" s="127">
        <v>9</v>
      </c>
      <c r="E214" s="128">
        <v>365.66966008000003</v>
      </c>
      <c r="F214" s="129">
        <v>6</v>
      </c>
      <c r="G214" s="130">
        <v>58.385000000000005</v>
      </c>
      <c r="H214" s="131">
        <f t="shared" si="29"/>
        <v>0.12177795818956769</v>
      </c>
      <c r="I214" s="128">
        <f t="shared" si="30"/>
        <v>0.14223944640884023</v>
      </c>
      <c r="K214" s="28"/>
    </row>
    <row r="215" spans="1:11">
      <c r="A215" s="45">
        <v>8</v>
      </c>
      <c r="B215" s="126" t="s">
        <v>212</v>
      </c>
      <c r="C215" s="126" t="s">
        <v>213</v>
      </c>
      <c r="D215" s="127">
        <v>9</v>
      </c>
      <c r="E215" s="128">
        <v>478.041</v>
      </c>
      <c r="F215" s="129">
        <v>12</v>
      </c>
      <c r="G215" s="130">
        <v>255.1</v>
      </c>
      <c r="H215" s="131">
        <f t="shared" si="29"/>
        <v>0.24355591637913537</v>
      </c>
      <c r="I215" s="128">
        <f t="shared" si="30"/>
        <v>0.62148296272835724</v>
      </c>
      <c r="K215" s="28"/>
    </row>
    <row r="216" spans="1:11">
      <c r="A216" s="45">
        <v>9</v>
      </c>
      <c r="B216" s="126" t="s">
        <v>214</v>
      </c>
      <c r="C216" s="126" t="s">
        <v>215</v>
      </c>
      <c r="D216" s="127">
        <v>7</v>
      </c>
      <c r="E216" s="128">
        <v>14.5</v>
      </c>
      <c r="F216" s="129">
        <v>11</v>
      </c>
      <c r="G216" s="130">
        <v>3934.8106962390002</v>
      </c>
      <c r="H216" s="131">
        <f t="shared" si="29"/>
        <v>0.22325959001420742</v>
      </c>
      <c r="I216" s="128">
        <f t="shared" si="30"/>
        <v>9.5861145012694777</v>
      </c>
      <c r="K216" s="28"/>
    </row>
    <row r="217" spans="1:11">
      <c r="A217" s="45">
        <v>10</v>
      </c>
      <c r="B217" s="126" t="s">
        <v>216</v>
      </c>
      <c r="C217" s="126" t="s">
        <v>217</v>
      </c>
      <c r="D217" s="127">
        <v>5</v>
      </c>
      <c r="E217" s="128">
        <v>48.5</v>
      </c>
      <c r="F217" s="129">
        <v>4</v>
      </c>
      <c r="G217" s="130">
        <v>39.299999999999997</v>
      </c>
      <c r="H217" s="131">
        <f t="shared" si="29"/>
        <v>8.1185305459711796E-2</v>
      </c>
      <c r="I217" s="128">
        <f t="shared" si="30"/>
        <v>9.5743945257641849E-2</v>
      </c>
      <c r="K217" s="28"/>
    </row>
    <row r="218" spans="1:11">
      <c r="A218" s="45">
        <v>11</v>
      </c>
      <c r="B218" s="126" t="s">
        <v>218</v>
      </c>
      <c r="C218" s="126" t="s">
        <v>219</v>
      </c>
      <c r="D218" s="127">
        <v>6</v>
      </c>
      <c r="E218" s="128">
        <v>28.8</v>
      </c>
      <c r="F218" s="129">
        <v>11</v>
      </c>
      <c r="G218" s="130">
        <v>86.185000000000002</v>
      </c>
      <c r="H218" s="131">
        <f t="shared" si="29"/>
        <v>0.22325959001420742</v>
      </c>
      <c r="I218" s="128">
        <f t="shared" si="30"/>
        <v>0.20996671557327898</v>
      </c>
      <c r="K218" s="28"/>
    </row>
    <row r="219" spans="1:11">
      <c r="A219" s="45">
        <v>12</v>
      </c>
      <c r="B219" s="126" t="s">
        <v>220</v>
      </c>
      <c r="C219" s="126" t="s">
        <v>221</v>
      </c>
      <c r="D219" s="127">
        <v>32</v>
      </c>
      <c r="E219" s="128">
        <v>1518.7041127750017</v>
      </c>
      <c r="F219" s="129">
        <v>16</v>
      </c>
      <c r="G219" s="130">
        <v>169.60415639000101</v>
      </c>
      <c r="H219" s="131">
        <f t="shared" si="29"/>
        <v>0.32474122183884718</v>
      </c>
      <c r="I219" s="128">
        <f t="shared" si="30"/>
        <v>0.41319519249040171</v>
      </c>
      <c r="K219" s="28"/>
    </row>
    <row r="220" spans="1:11" ht="20.25">
      <c r="A220" s="109" t="s">
        <v>45</v>
      </c>
      <c r="B220" s="132"/>
      <c r="C220" s="110"/>
      <c r="D220" s="133">
        <f>SUM(D208:D219)</f>
        <v>5699</v>
      </c>
      <c r="E220" s="134">
        <f>SUM(E208:E219)</f>
        <v>29347.081231158001</v>
      </c>
      <c r="F220" s="133">
        <f>SUM(F208:F219)</f>
        <v>4927</v>
      </c>
      <c r="G220" s="134">
        <f>SUM(G208:G219)</f>
        <v>41046.982025073012</v>
      </c>
      <c r="H220" s="135">
        <f t="shared" si="29"/>
        <v>100</v>
      </c>
      <c r="I220" s="136">
        <f t="shared" si="30"/>
        <v>100</v>
      </c>
      <c r="K220" s="36"/>
    </row>
    <row r="221" spans="1:11">
      <c r="A221" s="113"/>
      <c r="B221" s="113"/>
      <c r="C221" s="113"/>
      <c r="D221" s="137"/>
      <c r="E221" s="137"/>
      <c r="F221" s="137"/>
      <c r="G221" s="137"/>
      <c r="H221" s="137"/>
      <c r="I221" s="137"/>
      <c r="J221" s="137"/>
      <c r="K221" s="137"/>
    </row>
    <row r="222" spans="1:11">
      <c r="A222" s="113"/>
      <c r="B222" s="113"/>
      <c r="C222" s="113"/>
      <c r="D222" s="137"/>
      <c r="E222" s="137"/>
      <c r="F222" s="137"/>
      <c r="G222" s="137"/>
      <c r="H222" s="137"/>
      <c r="I222" s="137"/>
      <c r="J222" s="137"/>
      <c r="K222" s="137"/>
    </row>
    <row r="223" spans="1:11">
      <c r="A223" s="9" t="s">
        <v>222</v>
      </c>
    </row>
    <row r="224" spans="1:11">
      <c r="A224" s="9"/>
      <c r="H224" s="10" t="s">
        <v>223</v>
      </c>
      <c r="K224" s="11"/>
    </row>
    <row r="225" spans="1:11" ht="16.5" customHeight="1">
      <c r="A225" s="118" t="s">
        <v>158</v>
      </c>
      <c r="B225" s="138" t="s">
        <v>224</v>
      </c>
      <c r="C225" s="118" t="s">
        <v>160</v>
      </c>
      <c r="D225" s="118"/>
      <c r="E225" s="95" t="s">
        <v>161</v>
      </c>
      <c r="F225" s="97"/>
      <c r="G225" s="139" t="s">
        <v>225</v>
      </c>
      <c r="H225" s="119" t="s">
        <v>226</v>
      </c>
      <c r="I225" s="119" t="s">
        <v>227</v>
      </c>
      <c r="K225" s="120" t="s">
        <v>228</v>
      </c>
    </row>
    <row r="226" spans="1:11" ht="36">
      <c r="A226" s="118"/>
      <c r="B226" s="138"/>
      <c r="C226" s="122" t="s">
        <v>195</v>
      </c>
      <c r="D226" s="122" t="s">
        <v>165</v>
      </c>
      <c r="E226" s="122" t="s">
        <v>195</v>
      </c>
      <c r="F226" s="122" t="s">
        <v>165</v>
      </c>
      <c r="G226" s="140"/>
      <c r="H226" s="123"/>
      <c r="I226" s="123"/>
      <c r="K226" s="120"/>
    </row>
    <row r="227" spans="1:11" s="22" customFormat="1" ht="28.5">
      <c r="A227" s="141">
        <v>1</v>
      </c>
      <c r="B227" s="142">
        <v>2</v>
      </c>
      <c r="C227" s="141">
        <v>3</v>
      </c>
      <c r="D227" s="142">
        <v>4</v>
      </c>
      <c r="E227" s="141">
        <v>5</v>
      </c>
      <c r="F227" s="142">
        <v>6</v>
      </c>
      <c r="G227" s="19" t="s">
        <v>166</v>
      </c>
      <c r="H227" s="19" t="s">
        <v>167</v>
      </c>
      <c r="I227" s="20" t="s">
        <v>168</v>
      </c>
      <c r="K227" s="21"/>
    </row>
    <row r="228" spans="1:11">
      <c r="A228" s="45">
        <v>1</v>
      </c>
      <c r="B228" s="126" t="s">
        <v>229</v>
      </c>
      <c r="C228" s="143">
        <v>4334</v>
      </c>
      <c r="D228" s="128">
        <v>1137.68450358</v>
      </c>
      <c r="E228" s="127">
        <v>3444</v>
      </c>
      <c r="F228" s="128">
        <v>1582.57613115</v>
      </c>
      <c r="G228" s="131">
        <f t="shared" ref="G228:G234" si="31">(E228/C228-1)*100</f>
        <v>-20.535302261190591</v>
      </c>
      <c r="H228" s="128">
        <f>E228/$E$237*100</f>
        <v>69.900548000811852</v>
      </c>
      <c r="I228" s="128">
        <f>F228/$F$237*100</f>
        <v>3.8555237268925269</v>
      </c>
      <c r="K228" s="28"/>
    </row>
    <row r="229" spans="1:11">
      <c r="A229" s="45">
        <v>2</v>
      </c>
      <c r="B229" s="83" t="s">
        <v>230</v>
      </c>
      <c r="C229" s="144">
        <v>1</v>
      </c>
      <c r="D229" s="47">
        <v>1</v>
      </c>
      <c r="E229" s="106">
        <v>3</v>
      </c>
      <c r="F229" s="47">
        <v>10.15</v>
      </c>
      <c r="G229" s="48">
        <f t="shared" si="31"/>
        <v>200</v>
      </c>
      <c r="H229" s="128">
        <f t="shared" ref="H229:H237" si="32">E229/$E$237*100</f>
        <v>6.0888979094783843E-2</v>
      </c>
      <c r="I229" s="128">
        <f t="shared" ref="I229:I237" si="33">F229/$F$237*100</f>
        <v>2.4727761943131431E-2</v>
      </c>
      <c r="K229" s="28"/>
    </row>
    <row r="230" spans="1:11">
      <c r="A230" s="45">
        <v>3</v>
      </c>
      <c r="B230" s="83" t="s">
        <v>231</v>
      </c>
      <c r="C230" s="144">
        <v>14</v>
      </c>
      <c r="D230" s="47">
        <v>54.748595000000002</v>
      </c>
      <c r="E230" s="106">
        <v>15</v>
      </c>
      <c r="F230" s="47">
        <v>61.920614999999998</v>
      </c>
      <c r="G230" s="48">
        <f t="shared" si="31"/>
        <v>7.1428571428571397</v>
      </c>
      <c r="H230" s="128">
        <f t="shared" si="32"/>
        <v>0.30444489547391923</v>
      </c>
      <c r="I230" s="128">
        <f t="shared" si="33"/>
        <v>0.15085302729973332</v>
      </c>
      <c r="K230" s="28"/>
    </row>
    <row r="231" spans="1:11">
      <c r="A231" s="45">
        <v>4</v>
      </c>
      <c r="B231" s="83" t="s">
        <v>232</v>
      </c>
      <c r="C231" s="144">
        <v>470</v>
      </c>
      <c r="D231" s="47">
        <v>16246.982983583999</v>
      </c>
      <c r="E231" s="106">
        <v>472</v>
      </c>
      <c r="F231" s="47">
        <v>24506.702514484998</v>
      </c>
      <c r="G231" s="48">
        <f t="shared" si="31"/>
        <v>0.42553191489360653</v>
      </c>
      <c r="H231" s="128">
        <f t="shared" si="32"/>
        <v>9.5798660442459909</v>
      </c>
      <c r="I231" s="128">
        <f t="shared" si="33"/>
        <v>59.704030127027139</v>
      </c>
      <c r="K231" s="28"/>
    </row>
    <row r="232" spans="1:11">
      <c r="A232" s="45">
        <v>5</v>
      </c>
      <c r="B232" s="83" t="s">
        <v>233</v>
      </c>
      <c r="C232" s="144">
        <v>861</v>
      </c>
      <c r="D232" s="47">
        <v>10329.309139327999</v>
      </c>
      <c r="E232" s="106">
        <v>978</v>
      </c>
      <c r="F232" s="47">
        <v>13233.718520421</v>
      </c>
      <c r="G232" s="48">
        <f t="shared" si="31"/>
        <v>13.588850174216027</v>
      </c>
      <c r="H232" s="128">
        <f t="shared" si="32"/>
        <v>19.849807184899536</v>
      </c>
      <c r="I232" s="128">
        <f t="shared" si="33"/>
        <v>32.240417851761578</v>
      </c>
      <c r="K232" s="28"/>
    </row>
    <row r="233" spans="1:11">
      <c r="A233" s="45">
        <v>6</v>
      </c>
      <c r="B233" s="83" t="s">
        <v>234</v>
      </c>
      <c r="C233" s="144">
        <v>5</v>
      </c>
      <c r="D233" s="47">
        <v>1214.6185</v>
      </c>
      <c r="E233" s="106">
        <v>5</v>
      </c>
      <c r="F233" s="47">
        <v>542.19990000000007</v>
      </c>
      <c r="G233" s="48">
        <f t="shared" si="31"/>
        <v>0</v>
      </c>
      <c r="H233" s="128">
        <f t="shared" si="32"/>
        <v>0.10148163182463973</v>
      </c>
      <c r="I233" s="128">
        <f t="shared" si="33"/>
        <v>1.320925128353662</v>
      </c>
      <c r="K233" s="28"/>
    </row>
    <row r="234" spans="1:11">
      <c r="A234" s="45">
        <v>7</v>
      </c>
      <c r="B234" s="83" t="s">
        <v>235</v>
      </c>
      <c r="C234" s="144">
        <v>9</v>
      </c>
      <c r="D234" s="47">
        <v>278.31561972600002</v>
      </c>
      <c r="E234" s="106">
        <v>9</v>
      </c>
      <c r="F234" s="47">
        <v>1099.714344017</v>
      </c>
      <c r="G234" s="48">
        <f t="shared" si="31"/>
        <v>0</v>
      </c>
      <c r="H234" s="128">
        <f t="shared" si="32"/>
        <v>0.18266693728435154</v>
      </c>
      <c r="I234" s="128">
        <f t="shared" si="33"/>
        <v>2.6791600496846621</v>
      </c>
      <c r="K234" s="28"/>
    </row>
    <row r="235" spans="1:11">
      <c r="A235" s="45">
        <v>8</v>
      </c>
      <c r="B235" s="83" t="s">
        <v>236</v>
      </c>
      <c r="C235" s="144">
        <v>2</v>
      </c>
      <c r="D235" s="47">
        <v>81.745102939999995</v>
      </c>
      <c r="E235" s="106">
        <v>0</v>
      </c>
      <c r="F235" s="47">
        <v>0</v>
      </c>
      <c r="G235" s="48"/>
      <c r="H235" s="128">
        <f t="shared" si="32"/>
        <v>0</v>
      </c>
      <c r="I235" s="128">
        <f t="shared" si="33"/>
        <v>0</v>
      </c>
      <c r="K235" s="28"/>
    </row>
    <row r="236" spans="1:11">
      <c r="A236" s="45">
        <v>9</v>
      </c>
      <c r="B236" s="83" t="s">
        <v>237</v>
      </c>
      <c r="C236" s="144">
        <v>3</v>
      </c>
      <c r="D236" s="47">
        <v>2.676787</v>
      </c>
      <c r="E236" s="106">
        <v>1</v>
      </c>
      <c r="F236" s="47">
        <v>10</v>
      </c>
      <c r="G236" s="48">
        <f>(E236/C236-1)*100</f>
        <v>-66.666666666666671</v>
      </c>
      <c r="H236" s="128">
        <f t="shared" si="32"/>
        <v>2.0296326364927949E-2</v>
      </c>
      <c r="I236" s="128">
        <f t="shared" si="33"/>
        <v>2.436232703756791E-2</v>
      </c>
      <c r="K236" s="28"/>
    </row>
    <row r="237" spans="1:11" ht="20.25">
      <c r="A237" s="109" t="s">
        <v>45</v>
      </c>
      <c r="B237" s="110"/>
      <c r="C237" s="145">
        <f>SUM(C228:C236)</f>
        <v>5699</v>
      </c>
      <c r="D237" s="146">
        <f>SUM(D228:D236)</f>
        <v>29347.081231158001</v>
      </c>
      <c r="E237" s="147">
        <f>SUM(E228:E236)</f>
        <v>4927</v>
      </c>
      <c r="F237" s="146">
        <f>SUM(F228:F236)</f>
        <v>41046.982025072997</v>
      </c>
      <c r="G237" s="148">
        <f>(E237/C237-1)*100</f>
        <v>-13.546236181786275</v>
      </c>
      <c r="H237" s="136">
        <f t="shared" si="32"/>
        <v>100</v>
      </c>
      <c r="I237" s="136">
        <f t="shared" si="33"/>
        <v>100</v>
      </c>
      <c r="K237" s="36"/>
    </row>
    <row r="238" spans="1:11">
      <c r="A238" s="37" t="s">
        <v>238</v>
      </c>
      <c r="G238" s="149"/>
      <c r="H238" s="150"/>
      <c r="J238" s="4"/>
      <c r="K238" s="4"/>
    </row>
    <row r="239" spans="1:11">
      <c r="A239" s="37" t="s">
        <v>239</v>
      </c>
    </row>
    <row r="241" spans="2:9">
      <c r="B241" s="3" t="s">
        <v>240</v>
      </c>
      <c r="I241" s="3" t="s">
        <v>241</v>
      </c>
    </row>
  </sheetData>
  <mergeCells count="28">
    <mergeCell ref="A237:B237"/>
    <mergeCell ref="I205:I206"/>
    <mergeCell ref="A220:C220"/>
    <mergeCell ref="A225:A226"/>
    <mergeCell ref="B225:B226"/>
    <mergeCell ref="C225:D225"/>
    <mergeCell ref="E225:F225"/>
    <mergeCell ref="G225:G226"/>
    <mergeCell ref="H225:H226"/>
    <mergeCell ref="I225:I226"/>
    <mergeCell ref="A205:A206"/>
    <mergeCell ref="B205:B206"/>
    <mergeCell ref="C205:C206"/>
    <mergeCell ref="D205:E205"/>
    <mergeCell ref="F205:G205"/>
    <mergeCell ref="H205:H206"/>
    <mergeCell ref="A176:A177"/>
    <mergeCell ref="B176:B177"/>
    <mergeCell ref="C176:D176"/>
    <mergeCell ref="E176:F176"/>
    <mergeCell ref="I176:I177"/>
    <mergeCell ref="A200:B200"/>
    <mergeCell ref="A3:J3"/>
    <mergeCell ref="A4:J4"/>
    <mergeCell ref="A10:J10"/>
    <mergeCell ref="A39:B39"/>
    <mergeCell ref="A66:B66"/>
    <mergeCell ref="A170:J17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6Months2019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pc-0063</dc:creator>
  <cp:lastModifiedBy>pc-0063</cp:lastModifiedBy>
  <dcterms:created xsi:type="dcterms:W3CDTF">2021-12-20T08:44:51Z</dcterms:created>
  <dcterms:modified xsi:type="dcterms:W3CDTF">2021-12-20T08:45:17Z</dcterms:modified>
</cp:coreProperties>
</file>